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5" sheetId="1" r:id="rId1"/>
    <sheet name="P&amp;L" sheetId="2" r:id="rId2"/>
    <sheet name="BS " sheetId="3" r:id="rId3"/>
    <sheet name="Cashflow" sheetId="4" r:id="rId4"/>
    <sheet name="Equity" sheetId="5" r:id="rId5"/>
  </sheets>
  <definedNames>
    <definedName name="_xlnm.Print_Area" localSheetId="2">'BS '!$A$1:$E$65</definedName>
    <definedName name="_xlnm.Print_Area" localSheetId="3">'Cashflow'!$A$1:$J$91</definedName>
    <definedName name="_xlnm.Print_Area" localSheetId="4">'Equity'!$B$1:$M$47</definedName>
    <definedName name="_xlnm.Print_Area" localSheetId="0">'Notes-pg 5'!$A$1:$J$260</definedName>
    <definedName name="_xlnm.Print_Area" localSheetId="1">'P&amp;L'!$1:$57</definedName>
    <definedName name="_xlnm.Print_Titles" localSheetId="0">'Notes-pg 5'!$2:$7</definedName>
  </definedNames>
  <calcPr fullCalcOnLoad="1"/>
</workbook>
</file>

<file path=xl/sharedStrings.xml><?xml version="1.0" encoding="utf-8"?>
<sst xmlns="http://schemas.openxmlformats.org/spreadsheetml/2006/main" count="398" uniqueCount="289">
  <si>
    <r>
      <t xml:space="preserve">POH KONG HOLDINGS BERHAD </t>
    </r>
    <r>
      <rPr>
        <sz val="12"/>
        <rFont val="Arial"/>
        <family val="2"/>
      </rPr>
      <t>(Company No : 586139-K)</t>
    </r>
  </si>
  <si>
    <t>REQUIREMENTS</t>
  </si>
  <si>
    <t xml:space="preserve">ADDITIONAL INFORMATION REQUIRED BY BURSA MALAYSIA SECURITIES BERHAD LISTING </t>
  </si>
  <si>
    <t xml:space="preserve">Net profit after taxation for basic earnings per share </t>
  </si>
  <si>
    <t>('000)</t>
  </si>
  <si>
    <t>date.</t>
  </si>
  <si>
    <t xml:space="preserve">There were no purchases or disposals of quoted securities for the current quarter and financial year to </t>
  </si>
  <si>
    <t xml:space="preserve">Save as disclosed above, there were no changes in contingent liabilities since the last annual balance sheet </t>
  </si>
  <si>
    <t>Manufacturing:  Manufacturer and dealer of jewelleries, precious stones and gold ornaments</t>
  </si>
  <si>
    <t>Trading:  Suppliers and retailers of gold ornaments, jewelleries and precious stones</t>
  </si>
  <si>
    <t>Others:  Investment holding</t>
  </si>
  <si>
    <t>qualification.</t>
  </si>
  <si>
    <t>Attributable to:--</t>
  </si>
  <si>
    <t xml:space="preserve">  Minority Interests</t>
  </si>
  <si>
    <t xml:space="preserve">Earnings per share attributable to  </t>
  </si>
  <si>
    <t>(Unaudited)</t>
  </si>
  <si>
    <t>TOTAL EQUITY</t>
  </si>
  <si>
    <t xml:space="preserve">Net assets per share attributable to </t>
  </si>
  <si>
    <t xml:space="preserve">    Gain on disposal of property, plant and equipment</t>
  </si>
  <si>
    <t xml:space="preserve">    Property, plant and equipment written off</t>
  </si>
  <si>
    <t>Proceeds from disposal of property, plant and equipment</t>
  </si>
  <si>
    <t>Purchase of property, plant and equipment</t>
  </si>
  <si>
    <t xml:space="preserve">     and Articles of Association; and Proposed Private Placement </t>
  </si>
  <si>
    <t xml:space="preserve">(ii) Proposed Bonus Issue; Proposed Share Split; Proposed Amendments to the Memorandum </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</si>
  <si>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</si>
  <si>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</si>
  <si>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</si>
  <si>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</si>
  <si>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</si>
  <si>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</si>
  <si>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</si>
  <si>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</si>
  <si>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</si>
  <si>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</si>
  <si>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</si>
  <si>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</si>
  <si>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</si>
  <si>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</si>
  <si>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</si>
  <si>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</si>
  <si>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</si>
  <si>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</si>
  <si>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</si>
  <si>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</si>
  <si>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</si>
  <si>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</si>
  <si>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</si>
  <si>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</si>
  <si>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</si>
  <si>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</si>
  <si>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</si>
  <si>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</si>
  <si>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</si>
  <si>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</si>
  <si>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</si>
  <si>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</si>
  <si>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</si>
  <si>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</si>
  <si>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</si>
  <si>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</si>
  <si>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</si>
  <si>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</si>
  <si>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CASH FLOW FROM FINANCING ACTIVITIES</t>
  </si>
  <si>
    <t>OPENING CASH AND CASH EQUIVALENTS</t>
  </si>
  <si>
    <t>CLOSING CASH AND CASH EQUIVALENTS</t>
  </si>
  <si>
    <t>Cash and cash equivalents comprise the following:</t>
  </si>
  <si>
    <t>Cash and bank balances</t>
  </si>
  <si>
    <t>Bank overdraft</t>
  </si>
  <si>
    <t>Capital</t>
  </si>
  <si>
    <t>QUARTER</t>
  </si>
  <si>
    <t>CURRENT ASSETS</t>
  </si>
  <si>
    <t>CURRENT LIABILITIES</t>
  </si>
  <si>
    <t>INDIVIDUAL QUARTER</t>
  </si>
  <si>
    <t>CUMULATIVE QUARTER</t>
  </si>
  <si>
    <t>ENDED</t>
  </si>
  <si>
    <t>Other operating income</t>
  </si>
  <si>
    <t>Profit from operations</t>
  </si>
  <si>
    <t>Finance costs</t>
  </si>
  <si>
    <t>Profit after taxation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</si>
  <si>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</si>
  <si>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</si>
  <si>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</si>
  <si>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</si>
  <si>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</si>
  <si>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</si>
  <si>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</si>
  <si>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</si>
  <si>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</si>
  <si>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</si>
  <si>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</si>
  <si>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</si>
  <si>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</si>
  <si>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</si>
  <si>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</si>
  <si>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</si>
  <si>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</si>
  <si>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</si>
  <si>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</si>
  <si>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</si>
  <si>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</si>
  <si>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</si>
  <si>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</si>
  <si>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</si>
  <si>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</si>
  <si>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</si>
  <si>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</si>
  <si>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</si>
  <si>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</si>
  <si>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</si>
  <si>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</si>
  <si>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</si>
  <si>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</si>
  <si>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</si>
  <si>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</si>
  <si>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Division</t>
  </si>
  <si>
    <t>Others</t>
  </si>
  <si>
    <t>Inter-segment Revenue</t>
  </si>
  <si>
    <t>Total Revenue</t>
  </si>
  <si>
    <t>Group</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</si>
  <si>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</si>
  <si>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</si>
  <si>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</si>
  <si>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</si>
  <si>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</si>
  <si>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</si>
  <si>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</si>
  <si>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</si>
  <si>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</si>
  <si>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</si>
  <si>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</si>
  <si>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 xml:space="preserve">    Interest income</t>
  </si>
  <si>
    <t>Interest received</t>
  </si>
  <si>
    <t>Repayment to lease creditors</t>
  </si>
  <si>
    <t>DATO' CHOON YEE SEIONG</t>
  </si>
  <si>
    <t>Executive Chairman / Group Managing Director</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</si>
  <si>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</si>
  <si>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</si>
  <si>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</si>
  <si>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</si>
  <si>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</si>
  <si>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</si>
  <si>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</si>
  <si>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</si>
  <si>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</si>
  <si>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</si>
  <si>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</si>
  <si>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</si>
  <si>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</si>
  <si>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</si>
  <si>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Long-term borrowings</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</si>
  <si>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</si>
  <si>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</si>
  <si>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</si>
  <si>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</si>
  <si>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</si>
  <si>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</si>
  <si>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</si>
  <si>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</si>
  <si>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</si>
  <si>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</si>
  <si>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</si>
  <si>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</si>
  <si>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</si>
  <si>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</si>
  <si>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</si>
  <si>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</si>
  <si>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</si>
  <si>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Earnings</t>
  </si>
  <si>
    <t>Not applicable as the Group did not publish any profit forecast.</t>
  </si>
  <si>
    <t>Disposal of Unquoted Investments and/or Properties</t>
  </si>
  <si>
    <t>There were no investments in quoted securities for the current quarter and financial year to date.</t>
  </si>
  <si>
    <t xml:space="preserve">    Allowance for doubtful debts</t>
  </si>
  <si>
    <t>There were no unusual and extraordinary items in the current quarter under review.</t>
  </si>
  <si>
    <t>Deferred taxation</t>
  </si>
  <si>
    <t>Repayment to hire purchase creditors</t>
  </si>
  <si>
    <t>Holders of</t>
  </si>
  <si>
    <t>Company</t>
  </si>
  <si>
    <t>Interests</t>
  </si>
  <si>
    <t>Total</t>
  </si>
  <si>
    <t>Total to</t>
  </si>
  <si>
    <t xml:space="preserve">Minority </t>
  </si>
  <si>
    <t>(RM'000)</t>
  </si>
  <si>
    <t>Valuations of Property, Plant and Equipment</t>
  </si>
  <si>
    <t>(Audited)</t>
  </si>
  <si>
    <t>Short-term Borrowings</t>
  </si>
  <si>
    <t>Long-term Borrowings</t>
  </si>
  <si>
    <t>Advance from Ultimate Holding Company</t>
  </si>
  <si>
    <t>Murabahah Medium Term Notes ("MTN")</t>
  </si>
  <si>
    <t>There were no financial instruments with off balance sheet risk as at the date of this quarterly report and financial year to-date.</t>
  </si>
  <si>
    <t>Segmental information is presented in respect of the Group's business segments.</t>
  </si>
  <si>
    <t>At 1 August 2008</t>
  </si>
  <si>
    <t>There were no issuance and repayment of debt and equity securities, share buy-back, share cancellations, shares held as treasury shares and resale of treasury shares for the current financial year to-date.</t>
  </si>
  <si>
    <t>The valuation of property, plant and equipment and investment property have been brought forward without amendment from previous Audited Financial Statements.</t>
  </si>
  <si>
    <t>There was no subsequent material event as at the date of this quarterly report.</t>
  </si>
  <si>
    <t>Prepaid land lease payments</t>
  </si>
  <si>
    <t>TOTAL ASSETS</t>
  </si>
  <si>
    <t>EQUITY AND LIABILITIES</t>
  </si>
  <si>
    <t>Equity attributable to equity holders of the Company</t>
  </si>
  <si>
    <t>Share Capital</t>
  </si>
  <si>
    <t>Reserves</t>
  </si>
  <si>
    <t>Minority interests</t>
  </si>
  <si>
    <t>NON-CURRENT LIABILITIES</t>
  </si>
  <si>
    <t>TOTAL LIABILITIES</t>
  </si>
  <si>
    <t>TOTAL EQUITY AND LIABILITIES</t>
  </si>
  <si>
    <t>Note 1: Amount due to directors consists of directors' fee and directors' other emoluments.</t>
  </si>
  <si>
    <t>Reserve</t>
  </si>
  <si>
    <t>Equity</t>
  </si>
  <si>
    <t>Dividend received</t>
  </si>
  <si>
    <t xml:space="preserve">    Amortisation of prepaid land lease payments</t>
  </si>
  <si>
    <t xml:space="preserve">    Dividend income</t>
  </si>
  <si>
    <t>ASSETS</t>
  </si>
  <si>
    <t xml:space="preserve">Weighted average number of ordinary shares in issue </t>
  </si>
  <si>
    <t>The Group did not carry out any valuations on property, plant and equipment in the quarter under review.</t>
  </si>
  <si>
    <t xml:space="preserve">The audit report of the preceding Audited Financial Statements of the Company was reported without any </t>
  </si>
  <si>
    <t xml:space="preserve">  Equity Holders of the Company</t>
  </si>
  <si>
    <t xml:space="preserve">  equity holders of the Company</t>
  </si>
  <si>
    <t>the</t>
  </si>
  <si>
    <t xml:space="preserve">ordinary equity holders of the Company (RM) </t>
  </si>
  <si>
    <t>For the current financial year, the Group will continue its drive to build market share by enhancing and differentiating its product offerings to its targeted market segments. Towards this purpose, the Group is actively evaluating various initiatives and opportunities to attract new customers through the introduction of new product designs and enhanced customer service.</t>
  </si>
  <si>
    <t xml:space="preserve">    Short-tem accumulating compensated absences</t>
  </si>
  <si>
    <t>Repayment of term loans</t>
  </si>
  <si>
    <t xml:space="preserve">Capital </t>
  </si>
  <si>
    <t>Short-term deposit with licensed banks</t>
  </si>
  <si>
    <t>Loan (repaid) / raised</t>
  </si>
  <si>
    <t>The interim financial report has been prepared in accordance with Financial Reporting Standard ("FRS") 134: Interim Financial Reporting and Chapter 9 part K of the Listing Requirements of Bursa Malaysia Securities Berhad, and should be read in conjunction with the Audited Financial Statements for the year ended 31 July 2009.</t>
  </si>
  <si>
    <t>Mr. Yau Kung Wan</t>
  </si>
  <si>
    <t>357,000 ordinary shares</t>
  </si>
  <si>
    <t>Mr. Bhagat Darshan Jivatlal</t>
  </si>
  <si>
    <t>663,000 ordinary shares</t>
  </si>
  <si>
    <t>Mr. Yau Kung Wan and Mr. Bhagat Darshan Jivatlal are both merchants in Hong Kong.</t>
  </si>
  <si>
    <t>The cash consideration of USD$1,035,468.35 was arrived at on a willing buyer-willing seller basis.</t>
  </si>
  <si>
    <t>The Company announced that Poh Kong International Sdn Bhd, a wholly owned subsidiary company had on 14 October 2009 disposed of its 51% equity interest comprising 1,020,000 ordinary shares of US$1.00 each in the capital of PKDI for a total cash consideration of US$1,035,468.35 to the following purchasers:</t>
  </si>
  <si>
    <t>31.7.2009</t>
  </si>
  <si>
    <t>At 1 August 2009</t>
  </si>
  <si>
    <t>(The Condensed Unaudited Consolidated Statement of Changes in Equity should be read in conjunction with the Audited Financial Statements for the year ended 31 July 2009)</t>
  </si>
  <si>
    <t>Disposal of 51% equity interest in Poh Kong Diamond Industry Ltd. ("PKDI")</t>
  </si>
  <si>
    <t>Basic earnings per share (sen)</t>
  </si>
  <si>
    <t xml:space="preserve"> - basic (sen) </t>
  </si>
  <si>
    <t xml:space="preserve">    Loss on disposal of subsidiary company</t>
  </si>
  <si>
    <t>Net cash generated from operations</t>
  </si>
  <si>
    <t>Net cash generated from operating activities</t>
  </si>
  <si>
    <t>Disposal of interests in a subsidiary company</t>
  </si>
  <si>
    <t>The significant accounting policies and methods of computation applied in the unaudited condensed interim financial statements are consistent with those adopted in the Annual Financial Statements for the financial year ended 31 July 2009 except for the adoption of the new FRS 8: Operating Segments that is effective from the current financial year ending 31 July 2010. The new FRS will have no significant financial impact on the financial statements.</t>
  </si>
  <si>
    <t>Save as disclosed in Note B8,  there was no change in the composition of the Group for the current quarter and financial year to date including business combination, acquisition or disposal of subsidiaries and long term investment, restructuring or discontinuing of operations.</t>
  </si>
  <si>
    <t>quarter and financial year to date.</t>
  </si>
  <si>
    <t>PKDI is a private company with limited liability incorporated in Hong Kong SAR under the Companies Ordinance on 18th April 2006 with an authorized share capital of US$2,000,000.00 divided into 2,000,000 ordinary shares of US$1.00 each whose registered office is situated at Flat A, 9/F, Hanley House, 68-80 Canton Road, Tsimshatsui, Kowloon, Hong Kong.</t>
  </si>
  <si>
    <t>NET (DECREASE)/INCREASE IN CASH AND CASH EQUIVALENTS</t>
  </si>
  <si>
    <t>Minority Interests on disposal of a subsidiary company</t>
  </si>
  <si>
    <t xml:space="preserve">Save as disclosed in Note B8,  there was no disposal of unquoted investments or properties for the current </t>
  </si>
  <si>
    <t>Dividends</t>
  </si>
  <si>
    <t xml:space="preserve">    Inventory loss</t>
  </si>
  <si>
    <t>Fixed deposit</t>
  </si>
  <si>
    <t>The net proceeds arising from the Disposal had been utilized for the working capital requirements of the Company and its subsidiaries.</t>
  </si>
  <si>
    <t>There were no financial instruments with off balance sheet risk as at the date of this quarterly report and financial year to date.</t>
  </si>
  <si>
    <t>Operating expenses</t>
  </si>
  <si>
    <t>Dividend paid</t>
  </si>
  <si>
    <t>It was a traditional low peak trading period for the quarter under review.</t>
  </si>
  <si>
    <t>Q3FYE2010</t>
  </si>
  <si>
    <t>There was no material litigation as at the date of this quarterly report and the financial year to date.</t>
  </si>
  <si>
    <t>Net cash used in financing activities</t>
  </si>
  <si>
    <t>QUARTERLY REPORT FOR THE FOURTH QUARTER ENDED 31 JULY 2010</t>
  </si>
  <si>
    <r>
      <t xml:space="preserve">Comparison with Preceding Quarter's Results  </t>
    </r>
    <r>
      <rPr>
        <sz val="12"/>
        <rFont val="Arial"/>
        <family val="2"/>
      </rPr>
      <t>(4th Quarter FYE 2010 vs 3rd Quarter FYE 2010)</t>
    </r>
  </si>
  <si>
    <t>31.7.2010</t>
  </si>
  <si>
    <t>The Group's borrowings (all denominated in Malaysian Currency) as at 31 July 2010 are as follows:-</t>
  </si>
  <si>
    <t>At 31 July 2009</t>
  </si>
  <si>
    <t>At 31 July 2010</t>
  </si>
  <si>
    <t xml:space="preserve">    Bad debts written off</t>
  </si>
  <si>
    <t xml:space="preserve">    Forfeited customers' deposits</t>
  </si>
  <si>
    <t xml:space="preserve">    Reversal of allowance for doubtful debts</t>
  </si>
  <si>
    <t xml:space="preserve">    Reversal of impairment losses of property, plant and equipment</t>
  </si>
  <si>
    <t>Tax refund</t>
  </si>
  <si>
    <t>Short-term deposits</t>
  </si>
  <si>
    <t>Transfer within reserve</t>
  </si>
  <si>
    <t>No dividend was paid in the quarter under review.</t>
  </si>
  <si>
    <t>The Board of Directors remains positive on the performance of the Group for the financial year ending 31 July 2011.</t>
  </si>
  <si>
    <t>28 September 2010</t>
  </si>
  <si>
    <t>The Company has provided additional corporate guarantee amounted to RM3,060,000 to bank for credit facility and RM1,500,000 for leasing facilities granted to subsidiary companies. As at 31 July 2010, a total of RM115,851,253 corporate guarantee has been given in support of banking facilities granted to subsidiary companies and a total of RM8,578,400 corporate guarantee has been given to third party in respect of leasing and hire purchase facilities.</t>
  </si>
  <si>
    <t xml:space="preserve">The Board of Directors recommend a first and final tax exempt dividend of 1.40 sen per ordinary share of RM0.50 each in respect of the financial year ended 31 July 2010 (2009 : 1.40 sen tax exempt per ordinary share of RM0.50 each).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2010 of 410,351,752 ordinary shares of RM0.50 each, the final dividend amounts to RM5,744,925 (2009 : RM5,744,925 net dividend was paid on 9 March 2010). Such dividend, if approved by shareholders will be accounted for in the shareholders' equity as an appropriation of retained earnings in the financial year ending 31 July 2011.    </t>
  </si>
  <si>
    <t>The effective tax rate for the cumulative quarter was higher than the statutory tax rate due principally to certain expenses disallowed for tax purposes.</t>
  </si>
  <si>
    <t>Q4FYE2010</t>
  </si>
  <si>
    <t>The Group's revenue for the fourth quarter under review was higher at RM131.906 million as compared to the revenue in the corresponding quarter last year of RM124.112 million; an increase of RM7.794 million. The increase in revenue was due to the existing stores registering at higher sales. The Group's profit before tax in the current quarter at RM9.609 million was lower as compared to the profit before tax of RM11.689 million in the corresponding quarter last year; a decrease of RM2.080 million. The decrease in profit before tax was mainly due to the increase in operating costs for current quarter under review.</t>
  </si>
  <si>
    <t xml:space="preserve">UNAUDITED CONDENSED CONSOLIDATED STATEMENT OF FINANCIAL POSITION </t>
  </si>
  <si>
    <t>UNAUDITED CONDENSED CONSOLIDATED STATEMENT OF COMPREHENSIVE INCOME</t>
  </si>
  <si>
    <t>UNAUDITED CONDENSED CONSOLIDATED STATEMENT OF CASH FLOWS</t>
  </si>
  <si>
    <t>Other Comprehensive Income</t>
  </si>
  <si>
    <t>Total Comprehensive Income</t>
  </si>
  <si>
    <t>(The Condensed Unaudited Consolidated Statement of Comprehensive Income should be read in conjunction with the Audited Financial Statements for the year ended 31 July 2009)</t>
  </si>
  <si>
    <t>(The Condensed Unaudited Consolidated Statement of Financial Position should be read in conjunction with the Audited Financial Statements for the year ended 31 July 2009)</t>
  </si>
  <si>
    <t>(The Condensed Unaudited Consolidated Statement of Cash Flows should be read in conjunction with the Audited Financial Statements for the year ended 31 July 2009)</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</si>
</sst>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 numFmtId="221" formatCode="0.0%"/>
  </numFmts>
  <fonts count="31">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sz val="12"/>
      <color indexed="9"/>
      <name val="Arial"/>
      <family val="2"/>
    </font>
    <font>
      <b/>
      <sz val="12"/>
      <color indexed="8"/>
      <name val="Arial"/>
      <family val="2"/>
    </font>
    <font>
      <sz val="12"/>
      <color indexed="10"/>
      <name val="Arial"/>
      <family val="2"/>
    </font>
    <font>
      <b/>
      <sz val="12"/>
      <color indexed="10"/>
      <name val="Arial"/>
      <family val="2"/>
    </font>
    <font>
      <sz val="12"/>
      <color indexed="16"/>
      <name val="Arial"/>
      <family val="2"/>
    </font>
    <font>
      <i/>
      <sz val="12"/>
      <name val="Arial"/>
      <family val="2"/>
    </font>
    <font>
      <sz val="12"/>
      <color indexed="8"/>
      <name val="Arial"/>
      <family val="2"/>
    </font>
    <font>
      <b/>
      <u val="single"/>
      <sz val="12"/>
      <name val="Arial"/>
      <family val="2"/>
    </font>
    <font>
      <b/>
      <i/>
      <sz val="12"/>
      <name val="Arial"/>
      <family val="2"/>
    </font>
    <font>
      <sz val="12"/>
      <color indexed="12"/>
      <name val="Arial"/>
      <family val="2"/>
    </font>
    <font>
      <b/>
      <sz val="12"/>
      <color indexed="12"/>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46">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187" fontId="10" fillId="0" borderId="0" xfId="17" applyNumberFormat="1" applyFont="1" applyFill="1" applyBorder="1" applyAlignment="1">
      <alignment/>
    </xf>
    <xf numFmtId="0" fontId="12" fillId="0" borderId="0" xfId="23" applyFont="1" applyFill="1" applyBorder="1" applyAlignment="1">
      <alignment horizontal="right"/>
      <protection/>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0" fontId="10" fillId="0" borderId="0" xfId="23" applyFont="1">
      <alignment/>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2" fillId="0" borderId="0" xfId="23" applyFont="1" applyFill="1" applyAlignment="1">
      <alignment horizontal="left"/>
      <protection/>
    </xf>
    <xf numFmtId="0" fontId="10"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Border="1" applyAlignment="1" quotePrefix="1">
      <alignment horizontal="right"/>
      <protection/>
    </xf>
    <xf numFmtId="187" fontId="13" fillId="0" borderId="0" xfId="17" applyNumberFormat="1" applyFont="1" applyFill="1" applyBorder="1" applyAlignment="1">
      <alignment/>
    </xf>
    <xf numFmtId="187" fontId="10" fillId="0" borderId="0" xfId="17" applyNumberFormat="1" applyFont="1" applyAlignment="1">
      <alignment/>
    </xf>
    <xf numFmtId="43" fontId="10" fillId="0" borderId="0" xfId="17" applyNumberFormat="1" applyFont="1" applyFill="1" applyBorder="1" applyAlignment="1">
      <alignment/>
    </xf>
    <xf numFmtId="0" fontId="0" fillId="0" borderId="0" xfId="0" applyFont="1" applyAlignment="1">
      <alignment horizontal="justify"/>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0" applyFont="1" applyAlignment="1">
      <alignment/>
    </xf>
    <xf numFmtId="0" fontId="14" fillId="0" borderId="0" xfId="0" applyFont="1" applyFill="1" applyAlignment="1">
      <alignment/>
    </xf>
    <xf numFmtId="0" fontId="12" fillId="0" borderId="0" xfId="0" applyFont="1" applyAlignment="1">
      <alignment/>
    </xf>
    <xf numFmtId="39" fontId="10" fillId="0" borderId="0" xfId="24" applyFont="1" applyFill="1">
      <alignment/>
      <protection/>
    </xf>
    <xf numFmtId="39" fontId="0" fillId="0" borderId="0" xfId="24" applyFont="1" applyFill="1">
      <alignment/>
      <protection/>
    </xf>
    <xf numFmtId="39" fontId="12" fillId="0" borderId="0" xfId="24" applyFont="1">
      <alignment/>
      <protection/>
    </xf>
    <xf numFmtId="0" fontId="4" fillId="0" borderId="0" xfId="23" applyFont="1">
      <alignment/>
      <protection/>
    </xf>
    <xf numFmtId="0" fontId="15" fillId="0" borderId="0" xfId="23" applyFont="1">
      <alignment/>
      <protection/>
    </xf>
    <xf numFmtId="0" fontId="16"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39" fontId="0" fillId="0" borderId="0" xfId="24" applyFont="1">
      <alignment/>
      <protection/>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3"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0" fontId="0" fillId="0" borderId="0" xfId="23" applyFont="1" applyFill="1">
      <alignment/>
      <protection/>
    </xf>
    <xf numFmtId="187" fontId="10" fillId="0" borderId="3" xfId="15" applyNumberFormat="1" applyFont="1" applyBorder="1" applyAlignment="1">
      <alignment/>
    </xf>
    <xf numFmtId="187" fontId="12" fillId="0" borderId="3" xfId="15" applyNumberFormat="1" applyFont="1" applyBorder="1" applyAlignment="1">
      <alignment/>
    </xf>
    <xf numFmtId="37" fontId="0" fillId="0" borderId="0" xfId="24" applyNumberFormat="1" applyFont="1">
      <alignment/>
      <protection/>
    </xf>
    <xf numFmtId="39" fontId="0" fillId="0" borderId="0" xfId="24" applyFont="1" applyFill="1">
      <alignment/>
      <protection/>
    </xf>
    <xf numFmtId="37" fontId="0" fillId="0" borderId="0" xfId="24" applyNumberFormat="1" applyFont="1" applyFill="1">
      <alignment/>
      <protection/>
    </xf>
    <xf numFmtId="9" fontId="0" fillId="0" borderId="0" xfId="25" applyFont="1" applyFill="1" applyAlignment="1">
      <alignment/>
    </xf>
    <xf numFmtId="37" fontId="0" fillId="0" borderId="0" xfId="24" applyNumberFormat="1" applyFont="1" applyFill="1">
      <alignment/>
      <protection/>
    </xf>
    <xf numFmtId="0" fontId="17" fillId="0" borderId="0" xfId="23" applyFont="1" applyAlignment="1">
      <alignment horizontal="left"/>
      <protection/>
    </xf>
    <xf numFmtId="0" fontId="17" fillId="0" borderId="0" xfId="23" applyFont="1" applyFill="1" applyAlignment="1">
      <alignment horizontal="left"/>
      <protection/>
    </xf>
    <xf numFmtId="0" fontId="18" fillId="0" borderId="0" xfId="23" applyFont="1" applyFill="1" applyAlignment="1">
      <alignment horizontal="left"/>
      <protection/>
    </xf>
    <xf numFmtId="0" fontId="17" fillId="0" borderId="2" xfId="23" applyFont="1" applyBorder="1" applyAlignment="1">
      <alignment horizontal="left"/>
      <protection/>
    </xf>
    <xf numFmtId="0" fontId="17" fillId="0" borderId="2" xfId="23" applyFont="1" applyFill="1" applyBorder="1" applyAlignment="1">
      <alignment horizontal="left"/>
      <protection/>
    </xf>
    <xf numFmtId="0" fontId="19" fillId="2" borderId="0" xfId="23" applyFont="1" applyFill="1" applyAlignment="1">
      <alignment horizontal="left"/>
      <protection/>
    </xf>
    <xf numFmtId="0" fontId="20" fillId="2" borderId="0" xfId="23" applyFont="1" applyFill="1" applyAlignment="1">
      <alignment horizontal="left"/>
      <protection/>
    </xf>
    <xf numFmtId="0" fontId="17" fillId="0" borderId="0" xfId="23" applyFont="1" applyAlignment="1" quotePrefix="1">
      <alignment horizontal="left"/>
      <protection/>
    </xf>
    <xf numFmtId="0" fontId="17" fillId="0" borderId="0" xfId="23" applyFont="1">
      <alignment/>
      <protection/>
    </xf>
    <xf numFmtId="0" fontId="18" fillId="0" borderId="0" xfId="23" applyFont="1">
      <alignment/>
      <protection/>
    </xf>
    <xf numFmtId="0" fontId="18" fillId="0" borderId="0" xfId="23" applyFont="1" applyFill="1" applyAlignment="1">
      <alignment horizontal="justify"/>
      <protection/>
    </xf>
    <xf numFmtId="0" fontId="18" fillId="0" borderId="0" xfId="23" applyFont="1" applyFill="1" applyAlignment="1">
      <alignment/>
      <protection/>
    </xf>
    <xf numFmtId="0" fontId="18" fillId="0" borderId="0" xfId="0" applyFont="1" applyFill="1" applyAlignment="1">
      <alignment/>
    </xf>
    <xf numFmtId="0" fontId="18" fillId="0" borderId="0" xfId="0" applyFont="1" applyAlignment="1">
      <alignment horizontal="justify"/>
    </xf>
    <xf numFmtId="0" fontId="17" fillId="0" borderId="0" xfId="23" applyFont="1" quotePrefix="1">
      <alignment/>
      <protection/>
    </xf>
    <xf numFmtId="185" fontId="18" fillId="0" borderId="0" xfId="15" applyNumberFormat="1" applyFont="1" applyAlignment="1">
      <alignment/>
    </xf>
    <xf numFmtId="0" fontId="21" fillId="0" borderId="0" xfId="23" applyFont="1">
      <alignment/>
      <protection/>
    </xf>
    <xf numFmtId="0" fontId="18" fillId="0" borderId="0" xfId="23" applyFont="1" applyAlignment="1">
      <alignment horizontal="center"/>
      <protection/>
    </xf>
    <xf numFmtId="0" fontId="18" fillId="0" borderId="0" xfId="23" applyFont="1" applyAlignment="1">
      <alignment horizontal="left"/>
      <protection/>
    </xf>
    <xf numFmtId="0" fontId="17" fillId="0" borderId="0" xfId="23" applyFont="1" applyBorder="1" applyAlignment="1">
      <alignment horizontal="center"/>
      <protection/>
    </xf>
    <xf numFmtId="0" fontId="18" fillId="0" borderId="0" xfId="23" applyFont="1" applyFill="1">
      <alignment/>
      <protection/>
    </xf>
    <xf numFmtId="0" fontId="17" fillId="0" borderId="0" xfId="23" applyFont="1" applyFill="1" applyAlignment="1">
      <alignment horizontal="right"/>
      <protection/>
    </xf>
    <xf numFmtId="187" fontId="18" fillId="0" borderId="0" xfId="15" applyNumberFormat="1" applyFont="1" applyFill="1" applyAlignment="1">
      <alignment horizontal="center"/>
    </xf>
    <xf numFmtId="187" fontId="18" fillId="0" borderId="1" xfId="15" applyNumberFormat="1" applyFont="1" applyFill="1" applyBorder="1" applyAlignment="1">
      <alignment horizontal="center"/>
    </xf>
    <xf numFmtId="187" fontId="18" fillId="0" borderId="0" xfId="15" applyNumberFormat="1" applyFont="1" applyFill="1" applyBorder="1" applyAlignment="1">
      <alignment horizontal="center"/>
    </xf>
    <xf numFmtId="187" fontId="18" fillId="0" borderId="4" xfId="15" applyNumberFormat="1" applyFont="1" applyFill="1" applyBorder="1" applyAlignment="1">
      <alignment horizontal="center"/>
    </xf>
    <xf numFmtId="0" fontId="18" fillId="0" borderId="0" xfId="23" applyFont="1" applyFill="1" applyAlignment="1">
      <alignment horizontal="center"/>
      <protection/>
    </xf>
    <xf numFmtId="0" fontId="17" fillId="0" borderId="0" xfId="23" applyFont="1" applyFill="1">
      <alignment/>
      <protection/>
    </xf>
    <xf numFmtId="0" fontId="22" fillId="0" borderId="0" xfId="23" applyFont="1" applyFill="1">
      <alignment/>
      <protection/>
    </xf>
    <xf numFmtId="0" fontId="23" fillId="0" borderId="0" xfId="23" applyFont="1" applyFill="1">
      <alignment/>
      <protection/>
    </xf>
    <xf numFmtId="0" fontId="22" fillId="0" borderId="0" xfId="23" applyFont="1">
      <alignment/>
      <protection/>
    </xf>
    <xf numFmtId="0" fontId="23" fillId="0" borderId="0" xfId="23" applyFont="1">
      <alignment/>
      <protection/>
    </xf>
    <xf numFmtId="0" fontId="21" fillId="0" borderId="0" xfId="23" applyFont="1" applyAlignment="1" quotePrefix="1">
      <alignment horizontal="left"/>
      <protection/>
    </xf>
    <xf numFmtId="0" fontId="18" fillId="0" borderId="0" xfId="23" applyFont="1" applyAlignment="1">
      <alignment horizontal="justify"/>
      <protection/>
    </xf>
    <xf numFmtId="0" fontId="19" fillId="2" borderId="0" xfId="23" applyFont="1" applyFill="1">
      <alignment/>
      <protection/>
    </xf>
    <xf numFmtId="0" fontId="20" fillId="2" borderId="0" xfId="23" applyFont="1" applyFill="1">
      <alignment/>
      <protection/>
    </xf>
    <xf numFmtId="0" fontId="24" fillId="0" borderId="0" xfId="23" applyFont="1" applyFill="1" applyAlignment="1">
      <alignment horizontal="justify"/>
      <protection/>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17" fillId="3" borderId="8" xfId="0" applyFont="1" applyFill="1" applyBorder="1" applyAlignment="1">
      <alignment horizontal="right" vertical="center"/>
    </xf>
    <xf numFmtId="0" fontId="17" fillId="0" borderId="9" xfId="0" applyFont="1" applyBorder="1" applyAlignment="1">
      <alignment horizontal="left" indent="1"/>
    </xf>
    <xf numFmtId="0" fontId="17" fillId="0" borderId="0" xfId="0" applyFont="1" applyBorder="1" applyAlignment="1">
      <alignment horizontal="left" indent="1"/>
    </xf>
    <xf numFmtId="0" fontId="18" fillId="0" borderId="10" xfId="0" applyFont="1" applyBorder="1" applyAlignment="1">
      <alignment/>
    </xf>
    <xf numFmtId="0" fontId="17" fillId="0" borderId="11" xfId="0" applyFont="1" applyBorder="1" applyAlignment="1">
      <alignment horizontal="right"/>
    </xf>
    <xf numFmtId="0" fontId="17" fillId="0" borderId="0" xfId="0" applyFont="1" applyBorder="1" applyAlignment="1">
      <alignment horizontal="right"/>
    </xf>
    <xf numFmtId="0" fontId="18" fillId="0" borderId="0" xfId="0" applyFont="1" applyAlignment="1">
      <alignment/>
    </xf>
    <xf numFmtId="0" fontId="18" fillId="0" borderId="9" xfId="0" applyFont="1" applyBorder="1" applyAlignment="1">
      <alignment/>
    </xf>
    <xf numFmtId="0" fontId="18" fillId="0" borderId="0" xfId="0" applyFont="1" applyBorder="1" applyAlignment="1">
      <alignment/>
    </xf>
    <xf numFmtId="0" fontId="18" fillId="0" borderId="11" xfId="0" applyFont="1" applyFill="1" applyBorder="1" applyAlignment="1">
      <alignment horizontal="right"/>
    </xf>
    <xf numFmtId="0" fontId="18" fillId="0" borderId="0" xfId="0" applyFont="1" applyFill="1" applyBorder="1" applyAlignment="1">
      <alignment horizontal="right"/>
    </xf>
    <xf numFmtId="0" fontId="18" fillId="0" borderId="10" xfId="0" applyFont="1" applyFill="1" applyBorder="1" applyAlignment="1">
      <alignment/>
    </xf>
    <xf numFmtId="0" fontId="18" fillId="0" borderId="11" xfId="0" applyFont="1" applyFill="1" applyBorder="1" applyAlignment="1">
      <alignment/>
    </xf>
    <xf numFmtId="0" fontId="18" fillId="0" borderId="9" xfId="0" applyFont="1" applyBorder="1" applyAlignment="1">
      <alignment horizontal="left" indent="1"/>
    </xf>
    <xf numFmtId="187" fontId="18" fillId="0" borderId="11" xfId="15" applyNumberFormat="1" applyFont="1" applyFill="1" applyBorder="1" applyAlignment="1">
      <alignment/>
    </xf>
    <xf numFmtId="187" fontId="18" fillId="0" borderId="0" xfId="15" applyNumberFormat="1" applyFont="1" applyFill="1" applyBorder="1" applyAlignment="1">
      <alignment/>
    </xf>
    <xf numFmtId="187" fontId="18" fillId="0" borderId="10" xfId="15" applyNumberFormat="1" applyFont="1" applyFill="1" applyBorder="1" applyAlignment="1">
      <alignment/>
    </xf>
    <xf numFmtId="187" fontId="18" fillId="0" borderId="11" xfId="0" applyNumberFormat="1" applyFont="1" applyFill="1" applyBorder="1" applyAlignment="1">
      <alignment/>
    </xf>
    <xf numFmtId="9" fontId="18" fillId="0" borderId="11" xfId="25" applyFont="1" applyFill="1" applyBorder="1" applyAlignment="1">
      <alignment/>
    </xf>
    <xf numFmtId="0" fontId="18" fillId="0" borderId="0" xfId="0" applyFont="1" applyFill="1" applyBorder="1" applyAlignment="1">
      <alignment/>
    </xf>
    <xf numFmtId="0" fontId="17" fillId="0" borderId="12" xfId="23" applyFont="1" applyBorder="1">
      <alignment/>
      <protection/>
    </xf>
    <xf numFmtId="0" fontId="18" fillId="0" borderId="1" xfId="23" applyFont="1" applyBorder="1">
      <alignment/>
      <protection/>
    </xf>
    <xf numFmtId="0" fontId="18" fillId="0" borderId="13" xfId="23" applyFont="1" applyBorder="1">
      <alignment/>
      <protection/>
    </xf>
    <xf numFmtId="187" fontId="18" fillId="0" borderId="14" xfId="15" applyNumberFormat="1" applyFont="1" applyBorder="1" applyAlignment="1">
      <alignment/>
    </xf>
    <xf numFmtId="187" fontId="18" fillId="0" borderId="1" xfId="15" applyNumberFormat="1" applyFont="1" applyFill="1" applyBorder="1" applyAlignment="1">
      <alignment/>
    </xf>
    <xf numFmtId="187" fontId="18" fillId="0" borderId="13" xfId="15" applyNumberFormat="1" applyFont="1" applyFill="1" applyBorder="1" applyAlignment="1">
      <alignment/>
    </xf>
    <xf numFmtId="187" fontId="18" fillId="0" borderId="14" xfId="15" applyNumberFormat="1" applyFont="1" applyFill="1" applyBorder="1" applyAlignment="1">
      <alignment/>
    </xf>
    <xf numFmtId="0" fontId="18" fillId="0" borderId="14" xfId="23" applyFont="1" applyFill="1" applyBorder="1">
      <alignment/>
      <protection/>
    </xf>
    <xf numFmtId="0" fontId="18" fillId="0" borderId="0" xfId="23" applyFont="1" applyBorder="1" applyAlignment="1">
      <alignment horizontal="center"/>
      <protection/>
    </xf>
    <xf numFmtId="0" fontId="17" fillId="0" borderId="0" xfId="23" applyFont="1" applyAlignment="1">
      <alignment horizontal="right"/>
      <protection/>
    </xf>
    <xf numFmtId="0" fontId="18" fillId="0" borderId="0" xfId="23" applyFont="1" applyAlignment="1">
      <alignment horizontal="right"/>
      <protection/>
    </xf>
    <xf numFmtId="0" fontId="18" fillId="0" borderId="0" xfId="23" applyFont="1" applyBorder="1" applyAlignment="1">
      <alignment horizontal="right"/>
      <protection/>
    </xf>
    <xf numFmtId="0" fontId="25" fillId="0" borderId="0" xfId="23" applyFont="1" applyAlignment="1">
      <alignment horizontal="right"/>
      <protection/>
    </xf>
    <xf numFmtId="187" fontId="18" fillId="0" borderId="1" xfId="17" applyNumberFormat="1" applyFont="1" applyFill="1" applyBorder="1" applyAlignment="1">
      <alignment/>
    </xf>
    <xf numFmtId="187" fontId="18" fillId="0" borderId="0" xfId="17" applyNumberFormat="1" applyFont="1" applyFill="1" applyBorder="1" applyAlignment="1">
      <alignment/>
    </xf>
    <xf numFmtId="187" fontId="18" fillId="0" borderId="2" xfId="17" applyNumberFormat="1" applyFont="1" applyBorder="1" applyAlignment="1">
      <alignment/>
    </xf>
    <xf numFmtId="187" fontId="18" fillId="0" borderId="0" xfId="17" applyNumberFormat="1" applyFont="1" applyBorder="1" applyAlignment="1">
      <alignment/>
    </xf>
    <xf numFmtId="0" fontId="18" fillId="0" borderId="0" xfId="23" applyFont="1" applyBorder="1">
      <alignment/>
      <protection/>
    </xf>
    <xf numFmtId="0" fontId="18" fillId="0" borderId="0" xfId="23" applyFont="1" applyAlignment="1" quotePrefix="1">
      <alignment horizontal="right"/>
      <protection/>
    </xf>
    <xf numFmtId="0" fontId="18" fillId="0" borderId="0" xfId="23" applyFont="1" applyAlignment="1" quotePrefix="1">
      <alignment horizontal="left"/>
      <protection/>
    </xf>
    <xf numFmtId="0" fontId="26" fillId="0" borderId="0" xfId="23" applyFont="1">
      <alignment/>
      <protection/>
    </xf>
    <xf numFmtId="0" fontId="27" fillId="0" borderId="0" xfId="23" applyFont="1">
      <alignment/>
      <protection/>
    </xf>
    <xf numFmtId="187" fontId="18" fillId="0" borderId="0" xfId="15" applyNumberFormat="1" applyFont="1" applyFill="1" applyAlignment="1">
      <alignment/>
    </xf>
    <xf numFmtId="187" fontId="17" fillId="0" borderId="0" xfId="15" applyNumberFormat="1" applyFont="1" applyBorder="1" applyAlignment="1">
      <alignment/>
    </xf>
    <xf numFmtId="0" fontId="26" fillId="0" borderId="0" xfId="23" applyFont="1" applyFill="1">
      <alignment/>
      <protection/>
    </xf>
    <xf numFmtId="0" fontId="21" fillId="0" borderId="0" xfId="23" applyFont="1" applyFill="1">
      <alignment/>
      <protection/>
    </xf>
    <xf numFmtId="0" fontId="18" fillId="0" borderId="0" xfId="23" applyFont="1" applyFill="1" applyAlignment="1" quotePrefix="1">
      <alignment horizontal="left"/>
      <protection/>
    </xf>
    <xf numFmtId="0" fontId="18" fillId="0" borderId="0" xfId="23" applyFont="1" applyBorder="1" quotePrefix="1">
      <alignment/>
      <protection/>
    </xf>
    <xf numFmtId="0" fontId="17" fillId="0" borderId="0" xfId="23" applyFont="1" applyBorder="1" applyAlignment="1">
      <alignment horizontal="right"/>
      <protection/>
    </xf>
    <xf numFmtId="0" fontId="28" fillId="0" borderId="0" xfId="23" applyFont="1" applyBorder="1">
      <alignment/>
      <protection/>
    </xf>
    <xf numFmtId="0" fontId="28" fillId="0" borderId="0" xfId="23" applyFont="1" applyBorder="1" quotePrefix="1">
      <alignment/>
      <protection/>
    </xf>
    <xf numFmtId="0" fontId="18" fillId="0" borderId="0" xfId="23" applyFont="1" applyFill="1" applyBorder="1">
      <alignment/>
      <protection/>
    </xf>
    <xf numFmtId="0" fontId="26" fillId="0" borderId="0" xfId="23" applyFont="1" applyFill="1" applyBorder="1">
      <alignment/>
      <protection/>
    </xf>
    <xf numFmtId="0" fontId="28" fillId="0" borderId="0" xfId="23" applyFont="1" applyFill="1" applyBorder="1" quotePrefix="1">
      <alignment/>
      <protection/>
    </xf>
    <xf numFmtId="187" fontId="18" fillId="0" borderId="4" xfId="17" applyNumberFormat="1" applyFont="1" applyFill="1" applyBorder="1" applyAlignment="1">
      <alignment/>
    </xf>
    <xf numFmtId="0" fontId="28" fillId="0" borderId="0" xfId="23" applyFont="1" applyFill="1" applyBorder="1">
      <alignment/>
      <protection/>
    </xf>
    <xf numFmtId="0" fontId="18" fillId="0" borderId="0" xfId="23" applyFont="1" applyFill="1" applyBorder="1" applyAlignment="1">
      <alignment horizontal="center"/>
      <protection/>
    </xf>
    <xf numFmtId="187" fontId="18" fillId="0" borderId="2" xfId="23" applyNumberFormat="1" applyFont="1" applyFill="1" applyBorder="1">
      <alignment/>
      <protection/>
    </xf>
    <xf numFmtId="187" fontId="18" fillId="0" borderId="0" xfId="23" applyNumberFormat="1" applyFont="1" applyBorder="1">
      <alignment/>
      <protection/>
    </xf>
    <xf numFmtId="0" fontId="18" fillId="0" borderId="0" xfId="0" applyFont="1" applyFill="1" applyAlignment="1">
      <alignment wrapText="1"/>
    </xf>
    <xf numFmtId="187" fontId="18" fillId="0" borderId="0" xfId="15" applyNumberFormat="1" applyFont="1" applyBorder="1" applyAlignment="1">
      <alignment horizontal="center"/>
    </xf>
    <xf numFmtId="187" fontId="18" fillId="0" borderId="0" xfId="15" applyNumberFormat="1" applyFont="1" applyFill="1" applyBorder="1" applyAlignment="1">
      <alignment/>
    </xf>
    <xf numFmtId="187" fontId="18" fillId="0" borderId="0" xfId="15" applyNumberFormat="1" applyFont="1" applyBorder="1" applyAlignment="1">
      <alignment/>
    </xf>
    <xf numFmtId="43" fontId="18" fillId="0" borderId="15" xfId="15" applyNumberFormat="1" applyFont="1" applyFill="1" applyBorder="1" applyAlignment="1">
      <alignment/>
    </xf>
    <xf numFmtId="43" fontId="18" fillId="0" borderId="0" xfId="15" applyNumberFormat="1" applyFont="1" applyFill="1" applyBorder="1" applyAlignment="1">
      <alignment/>
    </xf>
    <xf numFmtId="2" fontId="18" fillId="0" borderId="0" xfId="23" applyNumberFormat="1" applyFont="1" applyFill="1" applyBorder="1">
      <alignment/>
      <protection/>
    </xf>
    <xf numFmtId="2" fontId="18" fillId="0" borderId="0" xfId="23" applyNumberFormat="1" applyFont="1" applyBorder="1">
      <alignment/>
      <protection/>
    </xf>
    <xf numFmtId="2" fontId="18" fillId="0" borderId="0" xfId="23" applyNumberFormat="1" applyFont="1">
      <alignment/>
      <protection/>
    </xf>
    <xf numFmtId="0" fontId="18" fillId="0" borderId="0" xfId="23" applyFont="1" applyFill="1" applyAlignment="1">
      <alignment horizontal="centerContinuous"/>
      <protection/>
    </xf>
    <xf numFmtId="0" fontId="17" fillId="0" borderId="0" xfId="23" applyFont="1" applyFill="1" applyBorder="1" applyAlignment="1">
      <alignment horizontal="left"/>
      <protection/>
    </xf>
    <xf numFmtId="0" fontId="17" fillId="0" borderId="0" xfId="23" applyFont="1" applyFill="1" applyBorder="1" applyAlignment="1">
      <alignment horizontal="center"/>
      <protection/>
    </xf>
    <xf numFmtId="0" fontId="17" fillId="0" borderId="0" xfId="23" applyFont="1" applyFill="1" applyBorder="1" applyAlignment="1">
      <alignment horizontal="right"/>
      <protection/>
    </xf>
    <xf numFmtId="0" fontId="18" fillId="0" borderId="0" xfId="23" applyFont="1" applyFill="1" applyBorder="1" applyAlignment="1">
      <alignment horizontal="right"/>
      <protection/>
    </xf>
    <xf numFmtId="187" fontId="17" fillId="0" borderId="0" xfId="17" applyNumberFormat="1" applyFont="1" applyFill="1" applyBorder="1" applyAlignment="1">
      <alignment horizontal="right"/>
    </xf>
    <xf numFmtId="187" fontId="18" fillId="0" borderId="0" xfId="17" applyNumberFormat="1" applyFont="1" applyFill="1" applyBorder="1" applyAlignment="1" quotePrefix="1">
      <alignment horizontal="right"/>
    </xf>
    <xf numFmtId="187" fontId="18" fillId="0" borderId="0" xfId="17" applyNumberFormat="1" applyFont="1" applyFill="1" applyBorder="1" applyAlignment="1">
      <alignment horizontal="right"/>
    </xf>
    <xf numFmtId="43" fontId="18" fillId="0" borderId="0" xfId="17" applyFont="1" applyFill="1" applyBorder="1" applyAlignment="1">
      <alignment/>
    </xf>
    <xf numFmtId="187" fontId="18" fillId="0" borderId="0" xfId="17" applyNumberFormat="1" applyFont="1" applyFill="1" applyBorder="1" applyAlignment="1">
      <alignment horizontal="center"/>
    </xf>
    <xf numFmtId="187" fontId="18" fillId="0" borderId="1" xfId="17" applyNumberFormat="1" applyFont="1" applyFill="1" applyBorder="1" applyAlignment="1">
      <alignment horizontal="center"/>
    </xf>
    <xf numFmtId="0" fontId="18" fillId="0" borderId="0" xfId="23" applyFont="1" applyFill="1" applyBorder="1" applyAlignment="1">
      <alignment horizontal="left"/>
      <protection/>
    </xf>
    <xf numFmtId="187" fontId="18" fillId="0" borderId="2" xfId="17" applyNumberFormat="1" applyFont="1" applyFill="1" applyBorder="1" applyAlignment="1">
      <alignment horizontal="center"/>
    </xf>
    <xf numFmtId="187" fontId="18" fillId="0" borderId="3" xfId="15" applyNumberFormat="1" applyFont="1" applyFill="1" applyBorder="1" applyAlignment="1">
      <alignment/>
    </xf>
    <xf numFmtId="43" fontId="18" fillId="0" borderId="0" xfId="23" applyNumberFormat="1" applyFont="1" applyFill="1">
      <alignment/>
      <protection/>
    </xf>
    <xf numFmtId="43" fontId="18" fillId="0" borderId="2" xfId="15" applyNumberFormat="1" applyFont="1" applyFill="1" applyBorder="1" applyAlignment="1">
      <alignment horizontal="center"/>
    </xf>
    <xf numFmtId="43" fontId="18" fillId="0" borderId="2" xfId="15" applyFont="1" applyFill="1" applyBorder="1" applyAlignment="1">
      <alignment/>
    </xf>
    <xf numFmtId="43" fontId="18" fillId="0" borderId="0" xfId="15" applyNumberFormat="1" applyFont="1" applyFill="1" applyBorder="1" applyAlignment="1">
      <alignment horizontal="center"/>
    </xf>
    <xf numFmtId="43" fontId="18" fillId="0" borderId="0" xfId="15" applyFont="1" applyFill="1" applyBorder="1" applyAlignment="1">
      <alignment/>
    </xf>
    <xf numFmtId="0" fontId="17" fillId="0" borderId="0" xfId="23" applyFont="1" applyFill="1" applyAlignment="1">
      <alignment horizontal="centerContinuous"/>
      <protection/>
    </xf>
    <xf numFmtId="0" fontId="17" fillId="0" borderId="0" xfId="23" applyFont="1" applyBorder="1" applyAlignment="1">
      <alignment horizontal="centerContinuous"/>
      <protection/>
    </xf>
    <xf numFmtId="0" fontId="18" fillId="0" borderId="0" xfId="23" applyFont="1" applyBorder="1" applyAlignment="1">
      <alignment horizontal="centerContinuous"/>
      <protection/>
    </xf>
    <xf numFmtId="0" fontId="25" fillId="0" borderId="0" xfId="23" applyFont="1" applyAlignment="1">
      <alignment horizontal="left"/>
      <protection/>
    </xf>
    <xf numFmtId="0" fontId="17" fillId="0" borderId="0" xfId="23" applyFont="1" applyAlignment="1">
      <alignment horizontal="centerContinuous"/>
      <protection/>
    </xf>
    <xf numFmtId="0" fontId="18" fillId="0" borderId="0" xfId="23" applyFont="1" applyFill="1" applyAlignment="1">
      <alignment horizontal="right"/>
      <protection/>
    </xf>
    <xf numFmtId="0" fontId="17" fillId="0" borderId="0" xfId="23" applyFont="1" applyAlignment="1">
      <alignment horizontal="center"/>
      <protection/>
    </xf>
    <xf numFmtId="0" fontId="18" fillId="0" borderId="0" xfId="23" applyFont="1" applyBorder="1" applyAlignment="1" quotePrefix="1">
      <alignment horizontal="center"/>
      <protection/>
    </xf>
    <xf numFmtId="0" fontId="28" fillId="0" borderId="0" xfId="23" applyFont="1" applyFill="1" applyAlignment="1">
      <alignment horizontal="right"/>
      <protection/>
    </xf>
    <xf numFmtId="0" fontId="25" fillId="0" borderId="0" xfId="23" applyFont="1" applyFill="1" applyAlignment="1">
      <alignment horizontal="right"/>
      <protection/>
    </xf>
    <xf numFmtId="0" fontId="17" fillId="0" borderId="0" xfId="23" applyFont="1" applyFill="1" applyAlignment="1" quotePrefix="1">
      <alignment horizontal="center"/>
      <protection/>
    </xf>
    <xf numFmtId="187" fontId="18" fillId="0" borderId="0" xfId="17" applyNumberFormat="1" applyFont="1" applyBorder="1" applyAlignment="1">
      <alignment/>
    </xf>
    <xf numFmtId="187" fontId="18" fillId="0" borderId="0" xfId="17" applyNumberFormat="1" applyFont="1" applyFill="1" applyAlignment="1">
      <alignment/>
    </xf>
    <xf numFmtId="185" fontId="18" fillId="0" borderId="16" xfId="15" applyNumberFormat="1" applyFont="1" applyFill="1" applyBorder="1" applyAlignment="1">
      <alignment/>
    </xf>
    <xf numFmtId="187" fontId="18" fillId="0" borderId="0" xfId="17" applyNumberFormat="1" applyFont="1" applyFill="1" applyBorder="1" applyAlignment="1">
      <alignment/>
    </xf>
    <xf numFmtId="185" fontId="18" fillId="0" borderId="11" xfId="15" applyNumberFormat="1" applyFont="1" applyFill="1" applyBorder="1" applyAlignment="1">
      <alignment/>
    </xf>
    <xf numFmtId="185" fontId="18" fillId="0" borderId="14" xfId="15" applyNumberFormat="1" applyFont="1" applyFill="1" applyBorder="1" applyAlignment="1">
      <alignment/>
    </xf>
    <xf numFmtId="187" fontId="18" fillId="0" borderId="14" xfId="17" applyNumberFormat="1" applyFont="1" applyFill="1" applyBorder="1" applyAlignment="1">
      <alignment/>
    </xf>
    <xf numFmtId="187" fontId="29" fillId="0" borderId="0" xfId="17" applyNumberFormat="1" applyFont="1" applyBorder="1" applyAlignment="1">
      <alignment/>
    </xf>
    <xf numFmtId="187" fontId="18" fillId="0" borderId="11" xfId="17" applyNumberFormat="1" applyFont="1" applyFill="1" applyBorder="1" applyAlignment="1">
      <alignment/>
    </xf>
    <xf numFmtId="187" fontId="18" fillId="0" borderId="11" xfId="17" applyNumberFormat="1" applyFont="1" applyFill="1" applyBorder="1" applyAlignment="1">
      <alignment/>
    </xf>
    <xf numFmtId="187" fontId="18" fillId="0" borderId="14" xfId="17" applyNumberFormat="1" applyFont="1" applyFill="1" applyBorder="1" applyAlignment="1">
      <alignment/>
    </xf>
    <xf numFmtId="0" fontId="18" fillId="0" borderId="0" xfId="23" applyFont="1" quotePrefix="1">
      <alignment/>
      <protection/>
    </xf>
    <xf numFmtId="43" fontId="18" fillId="0" borderId="0" xfId="17" applyNumberFormat="1" applyFont="1" applyFill="1" applyAlignment="1">
      <alignment/>
    </xf>
    <xf numFmtId="43" fontId="18" fillId="0" borderId="0" xfId="17" applyNumberFormat="1" applyFont="1" applyBorder="1" applyAlignment="1">
      <alignment/>
    </xf>
    <xf numFmtId="43" fontId="18" fillId="0" borderId="0" xfId="17" applyNumberFormat="1" applyFont="1" applyFill="1" applyAlignment="1">
      <alignment horizontal="right"/>
    </xf>
    <xf numFmtId="43" fontId="17" fillId="0" borderId="0" xfId="17" applyNumberFormat="1" applyFont="1" applyBorder="1" applyAlignment="1">
      <alignment horizontal="left"/>
    </xf>
    <xf numFmtId="0" fontId="28" fillId="0" borderId="0" xfId="23" applyFont="1" applyFill="1" applyAlignment="1">
      <alignment horizontal="left" wrapText="1"/>
      <protection/>
    </xf>
    <xf numFmtId="0" fontId="17" fillId="0" borderId="0" xfId="23" applyFont="1" applyBorder="1">
      <alignment/>
      <protection/>
    </xf>
    <xf numFmtId="0" fontId="18" fillId="0" borderId="0" xfId="0" applyFont="1" applyAlignment="1">
      <alignment/>
    </xf>
    <xf numFmtId="0" fontId="17" fillId="0" borderId="0" xfId="0" applyFont="1" applyAlignment="1">
      <alignment/>
    </xf>
    <xf numFmtId="38" fontId="18" fillId="0" borderId="0" xfId="0" applyNumberFormat="1" applyFont="1" applyFill="1" applyAlignment="1">
      <alignment/>
    </xf>
    <xf numFmtId="0" fontId="18" fillId="0" borderId="0" xfId="0" applyFont="1" applyBorder="1" applyAlignment="1">
      <alignment/>
    </xf>
    <xf numFmtId="0" fontId="18" fillId="0" borderId="0" xfId="0" applyFont="1" applyFill="1" applyAlignment="1">
      <alignment/>
    </xf>
    <xf numFmtId="0" fontId="17" fillId="0" borderId="0" xfId="17" applyNumberFormat="1" applyFont="1" applyFill="1" applyBorder="1" applyAlignment="1">
      <alignment horizontal="right"/>
    </xf>
    <xf numFmtId="0" fontId="18" fillId="0" borderId="0" xfId="17" applyNumberFormat="1" applyFont="1" applyFill="1" applyBorder="1" applyAlignment="1">
      <alignment horizontal="right"/>
    </xf>
    <xf numFmtId="0" fontId="17" fillId="0" borderId="0" xfId="0" applyFont="1" applyFill="1" applyAlignment="1">
      <alignment/>
    </xf>
    <xf numFmtId="0" fontId="21" fillId="0" borderId="0" xfId="0" applyNumberFormat="1" applyFont="1" applyFill="1" applyAlignment="1">
      <alignment horizontal="right"/>
    </xf>
    <xf numFmtId="38" fontId="21" fillId="0" borderId="0" xfId="15" applyNumberFormat="1" applyFont="1" applyFill="1" applyAlignment="1">
      <alignment horizontal="right"/>
    </xf>
    <xf numFmtId="38" fontId="21" fillId="0" borderId="0" xfId="0" applyNumberFormat="1" applyFont="1" applyFill="1" applyAlignment="1">
      <alignment horizontal="right"/>
    </xf>
    <xf numFmtId="0" fontId="21" fillId="0" borderId="0" xfId="0" applyFont="1" applyFill="1" applyBorder="1" applyAlignment="1">
      <alignment horizontal="right"/>
    </xf>
    <xf numFmtId="0" fontId="26" fillId="0" borderId="0" xfId="0" applyNumberFormat="1" applyFont="1" applyFill="1" applyAlignment="1">
      <alignment horizontal="right"/>
    </xf>
    <xf numFmtId="38" fontId="21" fillId="0" borderId="0" xfId="0" applyNumberFormat="1" applyFont="1" applyFill="1" applyAlignment="1">
      <alignment horizontal="center"/>
    </xf>
    <xf numFmtId="0" fontId="21" fillId="0" borderId="0" xfId="0" applyFont="1" applyFill="1" applyBorder="1" applyAlignment="1">
      <alignment/>
    </xf>
    <xf numFmtId="39" fontId="18" fillId="0" borderId="0" xfId="24" applyFont="1">
      <alignment/>
      <protection/>
    </xf>
    <xf numFmtId="38" fontId="18" fillId="0" borderId="0" xfId="24" applyNumberFormat="1" applyFont="1" applyFill="1">
      <alignment/>
      <protection/>
    </xf>
    <xf numFmtId="39" fontId="18" fillId="0" borderId="0" xfId="24" applyFont="1" applyBorder="1">
      <alignment/>
      <protection/>
    </xf>
    <xf numFmtId="39" fontId="18" fillId="0" borderId="0" xfId="24" applyFont="1" applyFill="1">
      <alignment/>
      <protection/>
    </xf>
    <xf numFmtId="38" fontId="18" fillId="0" borderId="0" xfId="15" applyNumberFormat="1" applyFont="1" applyFill="1" applyAlignment="1">
      <alignment/>
    </xf>
    <xf numFmtId="39" fontId="18" fillId="0" borderId="0" xfId="24" applyFont="1" applyFill="1" applyBorder="1">
      <alignment/>
      <protection/>
    </xf>
    <xf numFmtId="43" fontId="18" fillId="0" borderId="0" xfId="15" applyFont="1" applyAlignment="1">
      <alignment/>
    </xf>
    <xf numFmtId="38" fontId="18" fillId="0" borderId="16" xfId="15" applyNumberFormat="1" applyFont="1" applyFill="1" applyBorder="1" applyAlignment="1">
      <alignment/>
    </xf>
    <xf numFmtId="187" fontId="18" fillId="0" borderId="16" xfId="15" applyNumberFormat="1" applyFont="1" applyBorder="1" applyAlignment="1">
      <alignment/>
    </xf>
    <xf numFmtId="37" fontId="18" fillId="0" borderId="0" xfId="22" applyFont="1" applyAlignment="1" applyProtection="1">
      <alignment horizontal="left"/>
      <protection/>
    </xf>
    <xf numFmtId="187" fontId="18" fillId="0" borderId="11" xfId="15" applyNumberFormat="1" applyFont="1" applyFill="1" applyBorder="1" applyAlignment="1">
      <alignment/>
    </xf>
    <xf numFmtId="187" fontId="18" fillId="0" borderId="11" xfId="15" applyNumberFormat="1" applyFont="1" applyBorder="1" applyAlignment="1">
      <alignment/>
    </xf>
    <xf numFmtId="38" fontId="18" fillId="0" borderId="14" xfId="15" applyNumberFormat="1" applyFont="1" applyFill="1" applyBorder="1" applyAlignment="1">
      <alignment/>
    </xf>
    <xf numFmtId="38" fontId="18" fillId="0" borderId="0" xfId="15" applyNumberFormat="1" applyFont="1" applyAlignment="1">
      <alignment/>
    </xf>
    <xf numFmtId="38" fontId="18" fillId="0" borderId="0" xfId="15" applyNumberFormat="1" applyFont="1" applyBorder="1" applyAlignment="1">
      <alignment/>
    </xf>
    <xf numFmtId="187" fontId="18" fillId="0" borderId="0" xfId="15" applyNumberFormat="1" applyFont="1" applyAlignment="1">
      <alignment/>
    </xf>
    <xf numFmtId="187" fontId="18" fillId="0" borderId="16" xfId="15" applyNumberFormat="1" applyFont="1" applyFill="1" applyBorder="1" applyAlignment="1">
      <alignment/>
    </xf>
    <xf numFmtId="187" fontId="18" fillId="0" borderId="1" xfId="15" applyNumberFormat="1" applyFont="1" applyBorder="1" applyAlignment="1">
      <alignment/>
    </xf>
    <xf numFmtId="39" fontId="17" fillId="0" borderId="0" xfId="24" applyFont="1">
      <alignment/>
      <protection/>
    </xf>
    <xf numFmtId="37" fontId="18" fillId="0" borderId="0" xfId="22" applyFont="1">
      <alignment/>
      <protection/>
    </xf>
    <xf numFmtId="38" fontId="18" fillId="0" borderId="0" xfId="15" applyNumberFormat="1" applyFont="1" applyFill="1" applyBorder="1" applyAlignment="1">
      <alignment/>
    </xf>
    <xf numFmtId="43" fontId="18" fillId="0" borderId="0" xfId="15" applyFont="1" applyBorder="1" applyAlignment="1">
      <alignment/>
    </xf>
    <xf numFmtId="38" fontId="18" fillId="0" borderId="4" xfId="15" applyNumberFormat="1" applyFont="1" applyBorder="1" applyAlignment="1">
      <alignment/>
    </xf>
    <xf numFmtId="187" fontId="18" fillId="0" borderId="1" xfId="15" applyNumberFormat="1" applyFont="1" applyFill="1" applyBorder="1" applyAlignment="1">
      <alignment horizontal="right"/>
    </xf>
    <xf numFmtId="187" fontId="18" fillId="0" borderId="1" xfId="15" applyNumberFormat="1" applyFont="1" applyBorder="1" applyAlignment="1">
      <alignment horizontal="right"/>
    </xf>
    <xf numFmtId="187" fontId="18" fillId="0" borderId="2" xfId="15" applyNumberFormat="1" applyFont="1" applyFill="1" applyBorder="1" applyAlignment="1">
      <alignment/>
    </xf>
    <xf numFmtId="38" fontId="17" fillId="0" borderId="17" xfId="15" applyNumberFormat="1" applyFont="1" applyBorder="1" applyAlignment="1">
      <alignment/>
    </xf>
    <xf numFmtId="38" fontId="17" fillId="0" borderId="0" xfId="15" applyNumberFormat="1" applyFont="1" applyBorder="1" applyAlignment="1">
      <alignment/>
    </xf>
    <xf numFmtId="187" fontId="18" fillId="0" borderId="2" xfId="15" applyNumberFormat="1" applyFont="1" applyBorder="1" applyAlignment="1">
      <alignment/>
    </xf>
    <xf numFmtId="43" fontId="18" fillId="0" borderId="0" xfId="15" applyFont="1" applyFill="1" applyAlignment="1">
      <alignment/>
    </xf>
    <xf numFmtId="38" fontId="17" fillId="0" borderId="0" xfId="15" applyNumberFormat="1" applyFont="1" applyFill="1" applyBorder="1" applyAlignment="1">
      <alignment/>
    </xf>
    <xf numFmtId="37" fontId="18" fillId="0" borderId="0" xfId="24" applyNumberFormat="1" applyFont="1" applyFill="1">
      <alignment/>
      <protection/>
    </xf>
    <xf numFmtId="39" fontId="18" fillId="0" borderId="0" xfId="24" applyFont="1" quotePrefix="1">
      <alignment/>
      <protection/>
    </xf>
    <xf numFmtId="0" fontId="18" fillId="0" borderId="0" xfId="0" applyFont="1" applyFill="1" applyAlignment="1">
      <alignment horizontal="justify"/>
    </xf>
    <xf numFmtId="187" fontId="18" fillId="0" borderId="8" xfId="17" applyNumberFormat="1" applyFont="1" applyFill="1" applyBorder="1" applyAlignment="1">
      <alignment/>
    </xf>
    <xf numFmtId="187" fontId="18" fillId="0" borderId="16" xfId="17" applyNumberFormat="1" applyFont="1" applyFill="1" applyBorder="1" applyAlignment="1">
      <alignment/>
    </xf>
    <xf numFmtId="187" fontId="18" fillId="0" borderId="16" xfId="17" applyNumberFormat="1" applyFont="1" applyFill="1" applyBorder="1" applyAlignment="1">
      <alignment/>
    </xf>
    <xf numFmtId="187" fontId="17" fillId="0" borderId="3" xfId="17" applyNumberFormat="1" applyFont="1" applyFill="1" applyBorder="1" applyAlignment="1">
      <alignment/>
    </xf>
    <xf numFmtId="187" fontId="30" fillId="0" borderId="0" xfId="17" applyNumberFormat="1" applyFont="1" applyBorder="1" applyAlignment="1">
      <alignment/>
    </xf>
    <xf numFmtId="187" fontId="17" fillId="0" borderId="2" xfId="17" applyNumberFormat="1" applyFont="1" applyFill="1" applyBorder="1" applyAlignment="1">
      <alignment/>
    </xf>
    <xf numFmtId="38" fontId="18" fillId="0" borderId="11" xfId="15" applyNumberFormat="1" applyFont="1" applyFill="1" applyBorder="1" applyAlignment="1">
      <alignment/>
    </xf>
    <xf numFmtId="9" fontId="18" fillId="0" borderId="0" xfId="25" applyFont="1" applyFill="1" applyBorder="1" applyAlignment="1">
      <alignment horizontal="center"/>
    </xf>
    <xf numFmtId="0" fontId="18" fillId="0" borderId="0" xfId="0" applyFont="1" applyFill="1" applyBorder="1" applyAlignment="1">
      <alignment horizontal="justify"/>
    </xf>
    <xf numFmtId="0" fontId="25" fillId="0" borderId="0" xfId="0" applyFont="1" applyFill="1" applyAlignment="1">
      <alignment horizontal="right"/>
    </xf>
    <xf numFmtId="187" fontId="10" fillId="0" borderId="0" xfId="15" applyNumberFormat="1" applyFont="1" applyAlignment="1">
      <alignment horizontal="center"/>
    </xf>
    <xf numFmtId="10" fontId="18" fillId="0" borderId="0" xfId="25" applyNumberFormat="1" applyFont="1" applyFill="1" applyBorder="1" applyAlignment="1">
      <alignment/>
    </xf>
    <xf numFmtId="43" fontId="12" fillId="0" borderId="0" xfId="15" applyFont="1" applyAlignment="1" quotePrefix="1">
      <alignment horizontal="right"/>
    </xf>
    <xf numFmtId="0" fontId="17" fillId="0" borderId="0" xfId="23" applyFont="1" applyFill="1" applyAlignment="1" quotePrefix="1">
      <alignment horizontal="left"/>
      <protection/>
    </xf>
    <xf numFmtId="0" fontId="4" fillId="0" borderId="0" xfId="23" applyFont="1" applyFill="1">
      <alignment/>
      <protection/>
    </xf>
    <xf numFmtId="187" fontId="18" fillId="0" borderId="3" xfId="17" applyNumberFormat="1" applyFont="1" applyFill="1" applyBorder="1" applyAlignment="1">
      <alignment horizontal="center"/>
    </xf>
    <xf numFmtId="0" fontId="17" fillId="0" borderId="2" xfId="23" applyFont="1" applyFill="1" applyBorder="1" applyAlignment="1">
      <alignment horizontal="center"/>
      <protection/>
    </xf>
    <xf numFmtId="0" fontId="18" fillId="0" borderId="2" xfId="23" applyFont="1" applyFill="1" applyBorder="1" applyAlignment="1">
      <alignment horizontal="center"/>
      <protection/>
    </xf>
    <xf numFmtId="0" fontId="18" fillId="0" borderId="2" xfId="0" applyFont="1" applyFill="1" applyBorder="1" applyAlignment="1">
      <alignment horizontal="center"/>
    </xf>
    <xf numFmtId="39" fontId="18" fillId="0" borderId="0" xfId="24" applyFont="1" applyFill="1" applyAlignment="1">
      <alignment horizontal="justify"/>
      <protection/>
    </xf>
    <xf numFmtId="0" fontId="28" fillId="0" borderId="0" xfId="23" applyFont="1" applyFill="1" applyAlignment="1">
      <alignment horizontal="left" wrapText="1"/>
      <protection/>
    </xf>
    <xf numFmtId="0" fontId="18" fillId="0" borderId="0" xfId="23" applyFont="1" applyFill="1" applyAlignment="1">
      <alignment horizontal="justify"/>
      <protection/>
    </xf>
    <xf numFmtId="0" fontId="18" fillId="0" borderId="0" xfId="0" applyFont="1" applyFill="1" applyAlignment="1">
      <alignment horizontal="justify"/>
    </xf>
    <xf numFmtId="0" fontId="17" fillId="3" borderId="4" xfId="0" applyFont="1" applyFill="1" applyBorder="1" applyAlignment="1">
      <alignment horizontal="right" vertical="center"/>
    </xf>
    <xf numFmtId="0" fontId="18" fillId="3" borderId="18" xfId="0" applyFont="1" applyFill="1" applyBorder="1" applyAlignment="1">
      <alignment vertical="center"/>
    </xf>
    <xf numFmtId="0" fontId="18" fillId="0" borderId="0" xfId="23" applyFont="1" applyFill="1" applyAlignment="1">
      <alignment horizontal="justify" wrapText="1"/>
      <protection/>
    </xf>
    <xf numFmtId="0" fontId="18" fillId="0" borderId="0" xfId="0" applyFont="1" applyFill="1" applyAlignment="1">
      <alignment horizontal="justify" wrapText="1"/>
    </xf>
    <xf numFmtId="0" fontId="17" fillId="0" borderId="2" xfId="23" applyFont="1" applyBorder="1" applyAlignment="1">
      <alignment horizontal="center"/>
      <protection/>
    </xf>
    <xf numFmtId="0" fontId="18" fillId="0" borderId="0" xfId="23" applyFont="1" applyAlignment="1">
      <alignment horizontal="justify"/>
      <protection/>
    </xf>
    <xf numFmtId="0" fontId="18" fillId="0" borderId="0" xfId="0" applyFont="1" applyAlignment="1">
      <alignment horizontal="justify"/>
    </xf>
    <xf numFmtId="0" fontId="18" fillId="0" borderId="0" xfId="23" applyFont="1" applyAlignment="1" quotePrefix="1">
      <alignment horizontal="justify"/>
      <protection/>
    </xf>
    <xf numFmtId="0" fontId="18" fillId="0" borderId="0" xfId="0" applyFont="1" applyFill="1" applyAlignment="1">
      <alignment wrapText="1"/>
    </xf>
    <xf numFmtId="0" fontId="18" fillId="0" borderId="0" xfId="23" applyFont="1" applyFill="1" applyBorder="1" applyAlignment="1">
      <alignment horizontal="justify"/>
      <protection/>
    </xf>
    <xf numFmtId="0" fontId="18" fillId="0" borderId="0" xfId="0" applyFont="1" applyFill="1" applyBorder="1" applyAlignment="1">
      <alignment horizontal="justify"/>
    </xf>
    <xf numFmtId="15" fontId="18" fillId="0" borderId="0" xfId="23" applyNumberFormat="1" applyFont="1" applyFill="1" applyAlignment="1" quotePrefix="1">
      <alignment/>
      <protection/>
    </xf>
    <xf numFmtId="0" fontId="18" fillId="0" borderId="0" xfId="0" applyFont="1" applyFill="1" applyAlignment="1">
      <alignment/>
    </xf>
    <xf numFmtId="0" fontId="18" fillId="0" borderId="2" xfId="0" applyFont="1" applyBorder="1" applyAlignment="1">
      <alignment/>
    </xf>
    <xf numFmtId="0" fontId="17" fillId="0" borderId="0" xfId="23" applyFont="1" applyAlignment="1">
      <alignment/>
      <protection/>
    </xf>
    <xf numFmtId="0" fontId="17" fillId="0" borderId="0" xfId="0" applyFont="1" applyBorder="1" applyAlignment="1">
      <alignment horizontal="right"/>
    </xf>
    <xf numFmtId="0" fontId="18" fillId="0" borderId="10" xfId="0" applyFont="1" applyBorder="1" applyAlignment="1">
      <alignment/>
    </xf>
    <xf numFmtId="38" fontId="21" fillId="0" borderId="0" xfId="0" applyNumberFormat="1" applyFont="1" applyFill="1" applyAlignment="1">
      <alignment horizontal="right"/>
    </xf>
    <xf numFmtId="39" fontId="18" fillId="0" borderId="0" xfId="24" applyFont="1" applyAlignment="1">
      <alignment horizontal="justify"/>
      <protection/>
    </xf>
    <xf numFmtId="0" fontId="17" fillId="0" borderId="2" xfId="0" applyFont="1" applyBorder="1" applyAlignment="1">
      <alignment/>
    </xf>
    <xf numFmtId="39" fontId="10" fillId="0" borderId="0" xfId="24" applyFont="1" applyAlignment="1">
      <alignment horizontal="justify"/>
      <protection/>
    </xf>
    <xf numFmtId="0" fontId="0" fillId="0" borderId="0" xfId="0" applyFont="1" applyAlignment="1">
      <alignment horizontal="justify"/>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168</xdr:row>
      <xdr:rowOff>0</xdr:rowOff>
    </xdr:from>
    <xdr:to>
      <xdr:col>7</xdr:col>
      <xdr:colOff>0</xdr:colOff>
      <xdr:row>168</xdr:row>
      <xdr:rowOff>0</xdr:rowOff>
    </xdr:to>
    <xdr:sp>
      <xdr:nvSpPr>
        <xdr:cNvPr id="1" name="TextBox 4"/>
        <xdr:cNvSpPr txBox="1">
          <a:spLocks noChangeArrowheads="1"/>
        </xdr:cNvSpPr>
      </xdr:nvSpPr>
      <xdr:spPr>
        <a:xfrm>
          <a:off x="266700" y="35833050"/>
          <a:ext cx="55816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168</xdr:row>
      <xdr:rowOff>0</xdr:rowOff>
    </xdr:from>
    <xdr:to>
      <xdr:col>6</xdr:col>
      <xdr:colOff>847725</xdr:colOff>
      <xdr:row>168</xdr:row>
      <xdr:rowOff>0</xdr:rowOff>
    </xdr:to>
    <xdr:sp>
      <xdr:nvSpPr>
        <xdr:cNvPr id="2" name="TextBox 5"/>
        <xdr:cNvSpPr txBox="1">
          <a:spLocks noChangeArrowheads="1"/>
        </xdr:cNvSpPr>
      </xdr:nvSpPr>
      <xdr:spPr>
        <a:xfrm>
          <a:off x="428625" y="35833050"/>
          <a:ext cx="54197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177</xdr:row>
      <xdr:rowOff>0</xdr:rowOff>
    </xdr:from>
    <xdr:to>
      <xdr:col>7</xdr:col>
      <xdr:colOff>0</xdr:colOff>
      <xdr:row>177</xdr:row>
      <xdr:rowOff>0</xdr:rowOff>
    </xdr:to>
    <xdr:sp>
      <xdr:nvSpPr>
        <xdr:cNvPr id="3" name="TextBox 7"/>
        <xdr:cNvSpPr txBox="1">
          <a:spLocks noChangeArrowheads="1"/>
        </xdr:cNvSpPr>
      </xdr:nvSpPr>
      <xdr:spPr>
        <a:xfrm>
          <a:off x="257175" y="37538025"/>
          <a:ext cx="55911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230</xdr:row>
      <xdr:rowOff>0</xdr:rowOff>
    </xdr:from>
    <xdr:to>
      <xdr:col>10</xdr:col>
      <xdr:colOff>0</xdr:colOff>
      <xdr:row>230</xdr:row>
      <xdr:rowOff>0</xdr:rowOff>
    </xdr:to>
    <xdr:sp>
      <xdr:nvSpPr>
        <xdr:cNvPr id="4" name="TextBox 12"/>
        <xdr:cNvSpPr txBox="1">
          <a:spLocks noChangeArrowheads="1"/>
        </xdr:cNvSpPr>
      </xdr:nvSpPr>
      <xdr:spPr>
        <a:xfrm>
          <a:off x="7610475" y="486060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230</xdr:row>
      <xdr:rowOff>0</xdr:rowOff>
    </xdr:from>
    <xdr:to>
      <xdr:col>10</xdr:col>
      <xdr:colOff>0</xdr:colOff>
      <xdr:row>230</xdr:row>
      <xdr:rowOff>0</xdr:rowOff>
    </xdr:to>
    <xdr:sp>
      <xdr:nvSpPr>
        <xdr:cNvPr id="5" name="TextBox 13"/>
        <xdr:cNvSpPr txBox="1">
          <a:spLocks noChangeArrowheads="1"/>
        </xdr:cNvSpPr>
      </xdr:nvSpPr>
      <xdr:spPr>
        <a:xfrm>
          <a:off x="7610475" y="486060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230</xdr:row>
      <xdr:rowOff>0</xdr:rowOff>
    </xdr:from>
    <xdr:to>
      <xdr:col>10</xdr:col>
      <xdr:colOff>0</xdr:colOff>
      <xdr:row>230</xdr:row>
      <xdr:rowOff>0</xdr:rowOff>
    </xdr:to>
    <xdr:sp>
      <xdr:nvSpPr>
        <xdr:cNvPr id="6" name="TextBox 14"/>
        <xdr:cNvSpPr txBox="1">
          <a:spLocks noChangeArrowheads="1"/>
        </xdr:cNvSpPr>
      </xdr:nvSpPr>
      <xdr:spPr>
        <a:xfrm>
          <a:off x="7610475" y="486060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230</xdr:row>
      <xdr:rowOff>0</xdr:rowOff>
    </xdr:from>
    <xdr:to>
      <xdr:col>10</xdr:col>
      <xdr:colOff>0</xdr:colOff>
      <xdr:row>230</xdr:row>
      <xdr:rowOff>0</xdr:rowOff>
    </xdr:to>
    <xdr:sp>
      <xdr:nvSpPr>
        <xdr:cNvPr id="7" name="TextBox 15"/>
        <xdr:cNvSpPr txBox="1">
          <a:spLocks noChangeArrowheads="1"/>
        </xdr:cNvSpPr>
      </xdr:nvSpPr>
      <xdr:spPr>
        <a:xfrm>
          <a:off x="7610475" y="4860607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230</xdr:row>
      <xdr:rowOff>0</xdr:rowOff>
    </xdr:from>
    <xdr:to>
      <xdr:col>10</xdr:col>
      <xdr:colOff>0</xdr:colOff>
      <xdr:row>230</xdr:row>
      <xdr:rowOff>0</xdr:rowOff>
    </xdr:to>
    <xdr:sp>
      <xdr:nvSpPr>
        <xdr:cNvPr id="8" name="TextBox 17"/>
        <xdr:cNvSpPr txBox="1">
          <a:spLocks noChangeArrowheads="1"/>
        </xdr:cNvSpPr>
      </xdr:nvSpPr>
      <xdr:spPr>
        <a:xfrm>
          <a:off x="7610475" y="4860607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230</xdr:row>
      <xdr:rowOff>0</xdr:rowOff>
    </xdr:from>
    <xdr:to>
      <xdr:col>10</xdr:col>
      <xdr:colOff>0</xdr:colOff>
      <xdr:row>230</xdr:row>
      <xdr:rowOff>0</xdr:rowOff>
    </xdr:to>
    <xdr:sp>
      <xdr:nvSpPr>
        <xdr:cNvPr id="9" name="TextBox 18"/>
        <xdr:cNvSpPr txBox="1">
          <a:spLocks noChangeArrowheads="1"/>
        </xdr:cNvSpPr>
      </xdr:nvSpPr>
      <xdr:spPr>
        <a:xfrm>
          <a:off x="7610475" y="4860607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180</xdr:row>
      <xdr:rowOff>0</xdr:rowOff>
    </xdr:from>
    <xdr:to>
      <xdr:col>10</xdr:col>
      <xdr:colOff>0</xdr:colOff>
      <xdr:row>180</xdr:row>
      <xdr:rowOff>0</xdr:rowOff>
    </xdr:to>
    <xdr:sp>
      <xdr:nvSpPr>
        <xdr:cNvPr id="10" name="TextBox 21"/>
        <xdr:cNvSpPr txBox="1">
          <a:spLocks noChangeArrowheads="1"/>
        </xdr:cNvSpPr>
      </xdr:nvSpPr>
      <xdr:spPr>
        <a:xfrm>
          <a:off x="809625" y="38138100"/>
          <a:ext cx="6800850"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180</xdr:row>
      <xdr:rowOff>0</xdr:rowOff>
    </xdr:from>
    <xdr:to>
      <xdr:col>9</xdr:col>
      <xdr:colOff>838200</xdr:colOff>
      <xdr:row>180</xdr:row>
      <xdr:rowOff>0</xdr:rowOff>
    </xdr:to>
    <xdr:sp>
      <xdr:nvSpPr>
        <xdr:cNvPr id="11" name="TextBox 22"/>
        <xdr:cNvSpPr txBox="1">
          <a:spLocks noChangeArrowheads="1"/>
        </xdr:cNvSpPr>
      </xdr:nvSpPr>
      <xdr:spPr>
        <a:xfrm>
          <a:off x="809625" y="38138100"/>
          <a:ext cx="6800850"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180</xdr:row>
      <xdr:rowOff>0</xdr:rowOff>
    </xdr:from>
    <xdr:to>
      <xdr:col>9</xdr:col>
      <xdr:colOff>828675</xdr:colOff>
      <xdr:row>180</xdr:row>
      <xdr:rowOff>0</xdr:rowOff>
    </xdr:to>
    <xdr:sp>
      <xdr:nvSpPr>
        <xdr:cNvPr id="12" name="TextBox 23"/>
        <xdr:cNvSpPr txBox="1">
          <a:spLocks noChangeArrowheads="1"/>
        </xdr:cNvSpPr>
      </xdr:nvSpPr>
      <xdr:spPr>
        <a:xfrm>
          <a:off x="428625" y="38138100"/>
          <a:ext cx="71723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100</xdr:row>
      <xdr:rowOff>0</xdr:rowOff>
    </xdr:from>
    <xdr:to>
      <xdr:col>10</xdr:col>
      <xdr:colOff>0</xdr:colOff>
      <xdr:row>100</xdr:row>
      <xdr:rowOff>0</xdr:rowOff>
    </xdr:to>
    <xdr:sp>
      <xdr:nvSpPr>
        <xdr:cNvPr id="13" name="TextBox 28"/>
        <xdr:cNvSpPr txBox="1">
          <a:spLocks noChangeArrowheads="1"/>
        </xdr:cNvSpPr>
      </xdr:nvSpPr>
      <xdr:spPr>
        <a:xfrm>
          <a:off x="438150" y="20631150"/>
          <a:ext cx="71723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100</xdr:row>
      <xdr:rowOff>0</xdr:rowOff>
    </xdr:from>
    <xdr:to>
      <xdr:col>10</xdr:col>
      <xdr:colOff>0</xdr:colOff>
      <xdr:row>100</xdr:row>
      <xdr:rowOff>0</xdr:rowOff>
    </xdr:to>
    <xdr:sp>
      <xdr:nvSpPr>
        <xdr:cNvPr id="14" name="TextBox 38"/>
        <xdr:cNvSpPr txBox="1">
          <a:spLocks noChangeArrowheads="1"/>
        </xdr:cNvSpPr>
      </xdr:nvSpPr>
      <xdr:spPr>
        <a:xfrm>
          <a:off x="438150" y="20631150"/>
          <a:ext cx="71723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5" name="Picture 45"/>
        <xdr:cNvPicPr preferRelativeResize="1">
          <a:picLocks noChangeAspect="1"/>
        </xdr:cNvPicPr>
      </xdr:nvPicPr>
      <xdr:blipFill>
        <a:blip r:embed="rId1"/>
        <a:stretch>
          <a:fillRect/>
        </a:stretch>
      </xdr:blipFill>
      <xdr:spPr>
        <a:xfrm>
          <a:off x="38100" y="123825"/>
          <a:ext cx="1495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82"/>
  <sheetViews>
    <sheetView tabSelected="1" workbookViewId="0" topLeftCell="A1">
      <pane ySplit="15900" topLeftCell="BM270" activePane="topLeft" state="split"/>
      <selection pane="topLeft" activeCell="E13" sqref="E13"/>
      <selection pane="bottomLeft" activeCell="E185" sqref="E185"/>
    </sheetView>
  </sheetViews>
  <sheetFormatPr defaultColWidth="9.140625" defaultRowHeight="12.75"/>
  <cols>
    <col min="1" max="1" width="6.28125" style="105" customWidth="1"/>
    <col min="2" max="2" width="5.421875" style="105" customWidth="1"/>
    <col min="3" max="3" width="10.7109375" style="105" customWidth="1"/>
    <col min="4" max="4" width="23.140625" style="105" customWidth="1"/>
    <col min="5" max="5" width="15.7109375" style="105" customWidth="1"/>
    <col min="6" max="6" width="13.7109375" style="105" customWidth="1"/>
    <col min="7" max="7" width="12.7109375" style="105" customWidth="1"/>
    <col min="8" max="8" width="1.1484375" style="105" customWidth="1"/>
    <col min="9" max="9" width="12.7109375" style="105" customWidth="1"/>
    <col min="10" max="10" width="12.57421875" style="105" customWidth="1"/>
    <col min="11" max="16384" width="9.140625" style="4" customWidth="1"/>
  </cols>
  <sheetData>
    <row r="2" spans="1:10" ht="15.75">
      <c r="A2" s="96"/>
      <c r="B2" s="97"/>
      <c r="C2" s="97"/>
      <c r="D2" s="97"/>
      <c r="E2" s="97"/>
      <c r="F2" s="97"/>
      <c r="G2" s="97"/>
      <c r="H2" s="97"/>
      <c r="I2" s="97"/>
      <c r="J2" s="97"/>
    </row>
    <row r="3" spans="1:10" ht="19.5" customHeight="1">
      <c r="A3" s="96" t="s">
        <v>0</v>
      </c>
      <c r="B3" s="97"/>
      <c r="C3" s="97"/>
      <c r="D3" s="97"/>
      <c r="E3" s="97"/>
      <c r="F3" s="97"/>
      <c r="G3" s="97"/>
      <c r="H3" s="97"/>
      <c r="I3" s="97"/>
      <c r="J3" s="97"/>
    </row>
    <row r="4" spans="1:10" ht="15.75">
      <c r="A4" s="98"/>
      <c r="B4" s="97"/>
      <c r="C4" s="97"/>
      <c r="D4" s="97"/>
      <c r="E4" s="97"/>
      <c r="F4" s="97"/>
      <c r="G4" s="97"/>
      <c r="H4" s="97"/>
      <c r="I4" s="97"/>
      <c r="J4" s="97"/>
    </row>
    <row r="5" spans="1:10" ht="15.75">
      <c r="A5" s="96" t="s">
        <v>260</v>
      </c>
      <c r="B5" s="97"/>
      <c r="C5" s="97"/>
      <c r="D5" s="97"/>
      <c r="E5" s="97"/>
      <c r="F5" s="97"/>
      <c r="G5" s="97"/>
      <c r="H5" s="97"/>
      <c r="I5" s="97"/>
      <c r="J5" s="97"/>
    </row>
    <row r="6" spans="1:10" ht="6.75" customHeight="1" thickBot="1">
      <c r="A6" s="99"/>
      <c r="B6" s="100"/>
      <c r="C6" s="100"/>
      <c r="D6" s="100"/>
      <c r="E6" s="100"/>
      <c r="F6" s="100"/>
      <c r="G6" s="100"/>
      <c r="H6" s="100"/>
      <c r="I6" s="100"/>
      <c r="J6" s="100"/>
    </row>
    <row r="7" spans="1:10" ht="15.75">
      <c r="A7" s="96"/>
      <c r="B7" s="97"/>
      <c r="C7" s="97"/>
      <c r="D7" s="97"/>
      <c r="E7" s="97"/>
      <c r="F7" s="97"/>
      <c r="G7" s="97"/>
      <c r="H7" s="97"/>
      <c r="I7" s="97"/>
      <c r="J7" s="97"/>
    </row>
    <row r="8" spans="1:10" ht="15.75">
      <c r="A8" s="96"/>
      <c r="B8" s="97"/>
      <c r="C8" s="97"/>
      <c r="D8" s="97"/>
      <c r="E8" s="97"/>
      <c r="F8" s="97"/>
      <c r="G8" s="97"/>
      <c r="H8" s="97"/>
      <c r="I8" s="97"/>
      <c r="J8" s="97"/>
    </row>
    <row r="9" spans="1:10" ht="15.75">
      <c r="A9" s="101" t="s">
        <v>128</v>
      </c>
      <c r="B9" s="101" t="s">
        <v>129</v>
      </c>
      <c r="C9" s="102"/>
      <c r="D9" s="102"/>
      <c r="E9" s="102"/>
      <c r="F9" s="102"/>
      <c r="G9" s="102"/>
      <c r="H9" s="102"/>
      <c r="I9" s="102"/>
      <c r="J9" s="102"/>
    </row>
    <row r="10" spans="1:10" ht="15">
      <c r="A10" s="98"/>
      <c r="B10" s="98"/>
      <c r="C10" s="98"/>
      <c r="D10" s="98"/>
      <c r="E10" s="98"/>
      <c r="F10" s="98"/>
      <c r="G10" s="98"/>
      <c r="H10" s="98"/>
      <c r="I10" s="98"/>
      <c r="J10" s="98"/>
    </row>
    <row r="12" spans="1:3" ht="15.75">
      <c r="A12" s="103" t="s">
        <v>79</v>
      </c>
      <c r="B12" s="104" t="s">
        <v>29</v>
      </c>
      <c r="C12" s="104"/>
    </row>
    <row r="13" spans="1:3" ht="15.75">
      <c r="A13" s="103"/>
      <c r="B13" s="104"/>
      <c r="C13" s="104"/>
    </row>
    <row r="14" spans="1:10" ht="15.75">
      <c r="A14" s="103"/>
      <c r="B14" s="322" t="s">
        <v>224</v>
      </c>
      <c r="C14" s="323"/>
      <c r="D14" s="323"/>
      <c r="E14" s="323"/>
      <c r="F14" s="323"/>
      <c r="G14" s="323"/>
      <c r="H14" s="323"/>
      <c r="I14" s="323"/>
      <c r="J14" s="323"/>
    </row>
    <row r="15" spans="1:10" ht="15.75">
      <c r="A15" s="103"/>
      <c r="B15" s="323"/>
      <c r="C15" s="323"/>
      <c r="D15" s="323"/>
      <c r="E15" s="323"/>
      <c r="F15" s="323"/>
      <c r="G15" s="323"/>
      <c r="H15" s="323"/>
      <c r="I15" s="323"/>
      <c r="J15" s="323"/>
    </row>
    <row r="16" spans="1:10" ht="31.5" customHeight="1">
      <c r="A16" s="103"/>
      <c r="B16" s="323"/>
      <c r="C16" s="323"/>
      <c r="D16" s="323"/>
      <c r="E16" s="323"/>
      <c r="F16" s="323"/>
      <c r="G16" s="323"/>
      <c r="H16" s="323"/>
      <c r="I16" s="323"/>
      <c r="J16" s="323"/>
    </row>
    <row r="17" spans="1:10" ht="15.75">
      <c r="A17" s="103"/>
      <c r="B17" s="300"/>
      <c r="C17" s="300"/>
      <c r="D17" s="300"/>
      <c r="E17" s="300"/>
      <c r="F17" s="300"/>
      <c r="G17" s="300"/>
      <c r="H17" s="300"/>
      <c r="I17" s="300"/>
      <c r="J17" s="300"/>
    </row>
    <row r="18" spans="1:10" ht="15.75" customHeight="1">
      <c r="A18" s="103"/>
      <c r="B18" s="322" t="s">
        <v>242</v>
      </c>
      <c r="C18" s="323"/>
      <c r="D18" s="323"/>
      <c r="E18" s="323"/>
      <c r="F18" s="323"/>
      <c r="G18" s="323"/>
      <c r="H18" s="323"/>
      <c r="I18" s="323"/>
      <c r="J18" s="323"/>
    </row>
    <row r="19" spans="1:10" ht="15.75">
      <c r="A19" s="103"/>
      <c r="B19" s="323"/>
      <c r="C19" s="323"/>
      <c r="D19" s="323"/>
      <c r="E19" s="323"/>
      <c r="F19" s="323"/>
      <c r="G19" s="323"/>
      <c r="H19" s="323"/>
      <c r="I19" s="323"/>
      <c r="J19" s="323"/>
    </row>
    <row r="20" spans="1:10" ht="48" customHeight="1">
      <c r="A20" s="103"/>
      <c r="B20" s="323"/>
      <c r="C20" s="323"/>
      <c r="D20" s="323"/>
      <c r="E20" s="323"/>
      <c r="F20" s="323"/>
      <c r="G20" s="323"/>
      <c r="H20" s="323"/>
      <c r="I20" s="323"/>
      <c r="J20" s="323"/>
    </row>
    <row r="21" spans="1:10" ht="15.75">
      <c r="A21" s="103"/>
      <c r="B21" s="300"/>
      <c r="C21" s="300"/>
      <c r="D21" s="300"/>
      <c r="E21" s="300"/>
      <c r="F21" s="300"/>
      <c r="G21" s="300"/>
      <c r="H21" s="300"/>
      <c r="I21" s="300"/>
      <c r="J21" s="300"/>
    </row>
    <row r="22" spans="1:3" ht="15.75">
      <c r="A22" s="103"/>
      <c r="B22" s="104"/>
      <c r="C22" s="104"/>
    </row>
    <row r="23" spans="1:3" ht="13.5" customHeight="1">
      <c r="A23" s="103" t="s">
        <v>80</v>
      </c>
      <c r="B23" s="104" t="s">
        <v>30</v>
      </c>
      <c r="C23" s="104"/>
    </row>
    <row r="24" spans="1:3" ht="15.75">
      <c r="A24" s="103"/>
      <c r="B24" s="104"/>
      <c r="C24" s="104"/>
    </row>
    <row r="25" spans="1:10" ht="15.75">
      <c r="A25" s="103"/>
      <c r="B25" s="322" t="s">
        <v>213</v>
      </c>
      <c r="C25" s="323"/>
      <c r="D25" s="323"/>
      <c r="E25" s="323"/>
      <c r="F25" s="323"/>
      <c r="G25" s="323"/>
      <c r="H25" s="323"/>
      <c r="I25" s="323"/>
      <c r="J25" s="323"/>
    </row>
    <row r="26" spans="1:10" ht="15.75">
      <c r="A26" s="103"/>
      <c r="B26" s="322" t="s">
        <v>11</v>
      </c>
      <c r="C26" s="323"/>
      <c r="D26" s="323"/>
      <c r="E26" s="323"/>
      <c r="F26" s="323"/>
      <c r="G26" s="323"/>
      <c r="H26" s="323"/>
      <c r="I26" s="323"/>
      <c r="J26" s="323"/>
    </row>
    <row r="27" spans="1:10" ht="15.75">
      <c r="A27" s="103"/>
      <c r="B27" s="109"/>
      <c r="C27" s="109"/>
      <c r="D27" s="109"/>
      <c r="E27" s="109"/>
      <c r="F27" s="109"/>
      <c r="G27" s="109"/>
      <c r="H27" s="109"/>
      <c r="I27" s="109"/>
      <c r="J27" s="109"/>
    </row>
    <row r="28" spans="1:3" ht="15.75">
      <c r="A28" s="103"/>
      <c r="B28" s="104"/>
      <c r="C28" s="104"/>
    </row>
    <row r="29" spans="1:3" ht="15.75">
      <c r="A29" s="103" t="s">
        <v>81</v>
      </c>
      <c r="B29" s="104" t="s">
        <v>31</v>
      </c>
      <c r="C29" s="104"/>
    </row>
    <row r="30" spans="1:3" ht="15.75">
      <c r="A30" s="103"/>
      <c r="B30" s="104"/>
      <c r="C30" s="104"/>
    </row>
    <row r="31" spans="1:10" ht="15" customHeight="1">
      <c r="A31" s="103"/>
      <c r="B31" s="322" t="s">
        <v>256</v>
      </c>
      <c r="C31" s="323"/>
      <c r="D31" s="323"/>
      <c r="E31" s="323"/>
      <c r="F31" s="323"/>
      <c r="G31" s="323"/>
      <c r="H31" s="323"/>
      <c r="I31" s="323"/>
      <c r="J31" s="323"/>
    </row>
    <row r="32" spans="1:3" ht="15.75">
      <c r="A32" s="103"/>
      <c r="C32" s="104"/>
    </row>
    <row r="33" spans="1:3" ht="15.75">
      <c r="A33" s="103"/>
      <c r="B33" s="104"/>
      <c r="C33" s="104"/>
    </row>
    <row r="34" spans="1:3" ht="15.75">
      <c r="A34" s="103" t="s">
        <v>82</v>
      </c>
      <c r="B34" s="104" t="s">
        <v>32</v>
      </c>
      <c r="C34" s="104"/>
    </row>
    <row r="35" spans="1:3" ht="15.75">
      <c r="A35" s="103"/>
      <c r="B35" s="104"/>
      <c r="C35" s="104"/>
    </row>
    <row r="36" spans="1:10" ht="16.5" customHeight="1">
      <c r="A36" s="103"/>
      <c r="B36" s="107" t="s">
        <v>172</v>
      </c>
      <c r="C36" s="108"/>
      <c r="D36" s="108"/>
      <c r="E36" s="108"/>
      <c r="F36" s="108"/>
      <c r="G36" s="108"/>
      <c r="H36" s="108"/>
      <c r="I36" s="108"/>
      <c r="J36" s="108"/>
    </row>
    <row r="37" spans="1:10" ht="15.75">
      <c r="A37" s="103"/>
      <c r="B37" s="109"/>
      <c r="C37" s="109"/>
      <c r="D37" s="109"/>
      <c r="E37" s="109"/>
      <c r="F37" s="109"/>
      <c r="G37" s="109"/>
      <c r="H37" s="109"/>
      <c r="I37" s="109"/>
      <c r="J37" s="109"/>
    </row>
    <row r="38" spans="1:3" ht="15.75">
      <c r="A38" s="103"/>
      <c r="C38" s="104"/>
    </row>
    <row r="39" spans="1:3" ht="15.75">
      <c r="A39" s="110" t="s">
        <v>83</v>
      </c>
      <c r="B39" s="104" t="s">
        <v>33</v>
      </c>
      <c r="C39" s="104"/>
    </row>
    <row r="40" spans="1:3" ht="15.75">
      <c r="A40" s="103"/>
      <c r="B40" s="104"/>
      <c r="C40" s="104"/>
    </row>
    <row r="41" spans="1:3" ht="15.75">
      <c r="A41" s="103"/>
      <c r="B41" s="105" t="s">
        <v>126</v>
      </c>
      <c r="C41" s="104"/>
    </row>
    <row r="42" spans="1:3" ht="15.75">
      <c r="A42" s="103"/>
      <c r="B42" s="104"/>
      <c r="C42" s="104"/>
    </row>
    <row r="43" spans="1:3" ht="15.75">
      <c r="A43" s="103"/>
      <c r="B43" s="104"/>
      <c r="C43" s="104"/>
    </row>
    <row r="44" spans="1:3" ht="15.75">
      <c r="A44" s="103" t="s">
        <v>84</v>
      </c>
      <c r="B44" s="104" t="s">
        <v>24</v>
      </c>
      <c r="C44" s="104"/>
    </row>
    <row r="45" spans="1:3" ht="15.75">
      <c r="A45" s="103"/>
      <c r="B45" s="104"/>
      <c r="C45" s="104"/>
    </row>
    <row r="46" spans="1:10" ht="14.25" customHeight="1">
      <c r="A46" s="103"/>
      <c r="B46" s="322" t="s">
        <v>191</v>
      </c>
      <c r="C46" s="323"/>
      <c r="D46" s="323"/>
      <c r="E46" s="323"/>
      <c r="F46" s="323"/>
      <c r="G46" s="323"/>
      <c r="H46" s="323"/>
      <c r="I46" s="323"/>
      <c r="J46" s="323"/>
    </row>
    <row r="47" spans="1:10" ht="15" customHeight="1">
      <c r="A47" s="103"/>
      <c r="B47" s="323"/>
      <c r="C47" s="323"/>
      <c r="D47" s="323"/>
      <c r="E47" s="323"/>
      <c r="F47" s="323"/>
      <c r="G47" s="323"/>
      <c r="H47" s="323"/>
      <c r="I47" s="323"/>
      <c r="J47" s="323"/>
    </row>
    <row r="48" spans="1:3" ht="15.75">
      <c r="A48" s="103"/>
      <c r="B48" s="104"/>
      <c r="C48" s="104"/>
    </row>
    <row r="49" spans="1:3" ht="15.75">
      <c r="A49" s="103"/>
      <c r="B49" s="104"/>
      <c r="C49" s="104"/>
    </row>
    <row r="50" spans="1:5" ht="15.75">
      <c r="A50" s="110" t="s">
        <v>85</v>
      </c>
      <c r="B50" s="104" t="s">
        <v>255</v>
      </c>
      <c r="C50" s="104"/>
      <c r="E50" s="111"/>
    </row>
    <row r="51" spans="1:3" ht="15.75">
      <c r="A51" s="103"/>
      <c r="B51" s="104"/>
      <c r="C51" s="104"/>
    </row>
    <row r="52" spans="1:3" ht="15.75">
      <c r="A52" s="103"/>
      <c r="B52" s="105" t="s">
        <v>273</v>
      </c>
      <c r="C52" s="104"/>
    </row>
    <row r="53" spans="1:3" ht="15.75" customHeight="1">
      <c r="A53" s="103"/>
      <c r="C53" s="104"/>
    </row>
    <row r="54" spans="1:2" ht="15.75">
      <c r="A54" s="103"/>
      <c r="B54" s="104"/>
    </row>
    <row r="55" spans="1:9" ht="15.75">
      <c r="A55" s="103" t="s">
        <v>86</v>
      </c>
      <c r="B55" s="112" t="s">
        <v>25</v>
      </c>
      <c r="C55" s="104"/>
      <c r="E55" s="113"/>
      <c r="F55" s="113"/>
      <c r="G55" s="113"/>
      <c r="H55" s="113"/>
      <c r="I55" s="113"/>
    </row>
    <row r="56" spans="1:9" ht="15.75">
      <c r="A56" s="103"/>
      <c r="B56" s="112"/>
      <c r="C56" s="104"/>
      <c r="E56" s="113"/>
      <c r="F56" s="113"/>
      <c r="G56" s="113"/>
      <c r="H56" s="113"/>
      <c r="I56" s="113"/>
    </row>
    <row r="57" spans="1:9" ht="15.75">
      <c r="A57" s="110"/>
      <c r="B57" s="105" t="s">
        <v>189</v>
      </c>
      <c r="C57" s="104"/>
      <c r="E57" s="113"/>
      <c r="F57" s="113"/>
      <c r="G57" s="113"/>
      <c r="H57" s="113"/>
      <c r="I57" s="113"/>
    </row>
    <row r="58" spans="1:9" ht="15.75">
      <c r="A58" s="110"/>
      <c r="C58" s="104"/>
      <c r="E58" s="113"/>
      <c r="F58" s="113"/>
      <c r="G58" s="113"/>
      <c r="H58" s="113"/>
      <c r="I58" s="113"/>
    </row>
    <row r="59" spans="1:9" ht="15.75">
      <c r="A59" s="110"/>
      <c r="B59" s="105" t="s">
        <v>113</v>
      </c>
      <c r="C59" s="104"/>
      <c r="E59" s="113"/>
      <c r="F59" s="113"/>
      <c r="G59" s="113"/>
      <c r="H59" s="113"/>
      <c r="I59" s="113"/>
    </row>
    <row r="60" spans="1:9" ht="15.75">
      <c r="A60" s="110"/>
      <c r="C60" s="104"/>
      <c r="E60" s="113"/>
      <c r="F60" s="113"/>
      <c r="G60" s="113"/>
      <c r="H60" s="113"/>
      <c r="I60" s="113"/>
    </row>
    <row r="61" spans="1:9" ht="15.75">
      <c r="A61" s="110"/>
      <c r="C61" s="104"/>
      <c r="D61" s="105" t="s">
        <v>8</v>
      </c>
      <c r="E61" s="114"/>
      <c r="F61" s="113"/>
      <c r="G61" s="113"/>
      <c r="H61" s="113"/>
      <c r="I61" s="113"/>
    </row>
    <row r="62" spans="1:9" ht="15.75">
      <c r="A62" s="110"/>
      <c r="C62" s="104"/>
      <c r="E62" s="113"/>
      <c r="F62" s="113"/>
      <c r="G62" s="113"/>
      <c r="H62" s="113"/>
      <c r="I62" s="113"/>
    </row>
    <row r="63" spans="1:9" ht="15.75">
      <c r="A63" s="110"/>
      <c r="C63" s="104"/>
      <c r="D63" s="114" t="s">
        <v>9</v>
      </c>
      <c r="E63" s="114"/>
      <c r="F63" s="113"/>
      <c r="G63" s="113"/>
      <c r="H63" s="113"/>
      <c r="I63" s="113"/>
    </row>
    <row r="64" spans="1:9" ht="15.75">
      <c r="A64" s="110"/>
      <c r="C64" s="104"/>
      <c r="E64" s="113"/>
      <c r="F64" s="113"/>
      <c r="G64" s="113"/>
      <c r="H64" s="113"/>
      <c r="I64" s="113"/>
    </row>
    <row r="65" spans="1:9" ht="15.75">
      <c r="A65" s="110"/>
      <c r="C65" s="104"/>
      <c r="D65" s="105" t="s">
        <v>10</v>
      </c>
      <c r="E65" s="114"/>
      <c r="F65" s="113"/>
      <c r="G65" s="113"/>
      <c r="H65" s="113"/>
      <c r="I65" s="113"/>
    </row>
    <row r="66" spans="1:9" ht="15.75">
      <c r="A66" s="110"/>
      <c r="B66" s="104"/>
      <c r="C66" s="104"/>
      <c r="E66" s="114"/>
      <c r="F66" s="113"/>
      <c r="G66" s="113"/>
      <c r="H66" s="113"/>
      <c r="I66" s="113"/>
    </row>
    <row r="67" spans="1:9" ht="15.75">
      <c r="A67" s="110"/>
      <c r="B67" s="104"/>
      <c r="C67" s="104"/>
      <c r="E67" s="114"/>
      <c r="F67" s="113"/>
      <c r="G67" s="113"/>
      <c r="H67" s="113"/>
      <c r="I67" s="113"/>
    </row>
    <row r="68" spans="1:10" ht="16.5" thickBot="1">
      <c r="A68" s="110"/>
      <c r="B68" s="104"/>
      <c r="C68" s="104"/>
      <c r="E68" s="328" t="s">
        <v>41</v>
      </c>
      <c r="F68" s="328"/>
      <c r="G68" s="328"/>
      <c r="H68" s="328"/>
      <c r="I68" s="328"/>
      <c r="J68" s="328"/>
    </row>
    <row r="69" spans="1:10" ht="15.75">
      <c r="A69" s="110"/>
      <c r="B69" s="104"/>
      <c r="C69" s="104"/>
      <c r="E69" s="115"/>
      <c r="F69" s="115"/>
      <c r="G69" s="115"/>
      <c r="H69" s="115"/>
      <c r="I69" s="115"/>
      <c r="J69" s="115"/>
    </row>
    <row r="70" spans="1:10" ht="15.75">
      <c r="A70" s="110"/>
      <c r="B70" s="104"/>
      <c r="C70" s="104"/>
      <c r="D70" s="116"/>
      <c r="E70" s="117" t="s">
        <v>27</v>
      </c>
      <c r="F70" s="117" t="s">
        <v>26</v>
      </c>
      <c r="G70" s="117" t="s">
        <v>115</v>
      </c>
      <c r="H70" s="117"/>
      <c r="I70" s="117" t="s">
        <v>120</v>
      </c>
      <c r="J70" s="117" t="s">
        <v>118</v>
      </c>
    </row>
    <row r="71" spans="1:10" ht="15.75">
      <c r="A71" s="110"/>
      <c r="B71" s="104"/>
      <c r="C71" s="104"/>
      <c r="D71" s="116"/>
      <c r="E71" s="117" t="s">
        <v>114</v>
      </c>
      <c r="F71" s="117" t="s">
        <v>114</v>
      </c>
      <c r="G71" s="117"/>
      <c r="H71" s="117"/>
      <c r="I71" s="117"/>
      <c r="J71" s="117"/>
    </row>
    <row r="72" spans="1:10" ht="15.75">
      <c r="A72" s="110"/>
      <c r="B72" s="104"/>
      <c r="C72" s="104"/>
      <c r="D72" s="116"/>
      <c r="E72" s="117" t="s">
        <v>43</v>
      </c>
      <c r="F72" s="117" t="s">
        <v>43</v>
      </c>
      <c r="G72" s="117" t="s">
        <v>43</v>
      </c>
      <c r="H72" s="117"/>
      <c r="I72" s="117" t="s">
        <v>43</v>
      </c>
      <c r="J72" s="117" t="s">
        <v>43</v>
      </c>
    </row>
    <row r="73" spans="1:10" ht="15.75">
      <c r="A73" s="110"/>
      <c r="B73" s="104"/>
      <c r="C73" s="104"/>
      <c r="D73" s="116"/>
      <c r="E73" s="117"/>
      <c r="F73" s="117"/>
      <c r="G73" s="117"/>
      <c r="H73" s="117"/>
      <c r="I73" s="117"/>
      <c r="J73" s="117"/>
    </row>
    <row r="74" spans="1:10" ht="15.75">
      <c r="A74" s="110"/>
      <c r="B74" s="104"/>
      <c r="C74" s="104"/>
      <c r="D74" s="116" t="s">
        <v>28</v>
      </c>
      <c r="E74" s="118">
        <v>1271</v>
      </c>
      <c r="F74" s="118">
        <v>559919</v>
      </c>
      <c r="G74" s="118">
        <v>52</v>
      </c>
      <c r="H74" s="118"/>
      <c r="I74" s="118"/>
      <c r="J74" s="118">
        <f>SUM(E74:I74)</f>
        <v>561242</v>
      </c>
    </row>
    <row r="75" spans="1:10" ht="15.75">
      <c r="A75" s="110"/>
      <c r="B75" s="104"/>
      <c r="C75" s="104"/>
      <c r="D75" s="116" t="s">
        <v>116</v>
      </c>
      <c r="E75" s="119">
        <v>213343</v>
      </c>
      <c r="F75" s="119">
        <v>201447</v>
      </c>
      <c r="G75" s="119">
        <v>9140</v>
      </c>
      <c r="H75" s="120"/>
      <c r="I75" s="120">
        <v>-423930</v>
      </c>
      <c r="J75" s="118">
        <f>SUM(E75:I75)</f>
        <v>0</v>
      </c>
    </row>
    <row r="76" spans="1:10" ht="15.75">
      <c r="A76" s="110"/>
      <c r="B76" s="104"/>
      <c r="C76" s="104"/>
      <c r="D76" s="116" t="s">
        <v>117</v>
      </c>
      <c r="E76" s="121">
        <f>+E74+E75</f>
        <v>214614</v>
      </c>
      <c r="F76" s="121">
        <f>+F74+F75</f>
        <v>761366</v>
      </c>
      <c r="G76" s="121">
        <f>+G74+G75</f>
        <v>9192</v>
      </c>
      <c r="H76" s="121"/>
      <c r="I76" s="121">
        <f>+I74+I75</f>
        <v>-423930</v>
      </c>
      <c r="J76" s="121">
        <f>SUM(E76:I76)</f>
        <v>561242</v>
      </c>
    </row>
    <row r="77" spans="1:10" ht="15.75">
      <c r="A77" s="110"/>
      <c r="B77" s="104"/>
      <c r="C77" s="104"/>
      <c r="D77" s="116"/>
      <c r="E77" s="118"/>
      <c r="F77" s="118"/>
      <c r="G77" s="118"/>
      <c r="H77" s="118"/>
      <c r="I77" s="118"/>
      <c r="J77" s="118"/>
    </row>
    <row r="78" spans="1:10" ht="15.75">
      <c r="A78" s="110"/>
      <c r="B78" s="104"/>
      <c r="C78" s="104"/>
      <c r="D78" s="116" t="s">
        <v>55</v>
      </c>
      <c r="E78" s="118">
        <v>9192</v>
      </c>
      <c r="F78" s="118">
        <v>43295</v>
      </c>
      <c r="G78" s="118">
        <v>-5724</v>
      </c>
      <c r="H78" s="118"/>
      <c r="I78" s="118">
        <v>-2448</v>
      </c>
      <c r="J78" s="118">
        <f>SUM(E78:I78)</f>
        <v>44315</v>
      </c>
    </row>
    <row r="79" spans="1:10" ht="15.75">
      <c r="A79" s="110"/>
      <c r="B79" s="104"/>
      <c r="C79" s="104"/>
      <c r="D79" s="116"/>
      <c r="E79" s="116"/>
      <c r="F79" s="116"/>
      <c r="G79" s="116"/>
      <c r="H79" s="116"/>
      <c r="I79" s="116"/>
      <c r="J79" s="116"/>
    </row>
    <row r="80" spans="1:10" ht="15.75">
      <c r="A80" s="110"/>
      <c r="B80" s="104"/>
      <c r="C80" s="104"/>
      <c r="D80" s="116" t="s">
        <v>78</v>
      </c>
      <c r="E80" s="118">
        <v>6710</v>
      </c>
      <c r="F80" s="118">
        <v>32225</v>
      </c>
      <c r="G80" s="118">
        <v>-5814</v>
      </c>
      <c r="H80" s="118"/>
      <c r="I80" s="118">
        <v>-1508</v>
      </c>
      <c r="J80" s="118">
        <f>SUM(E80:I80)</f>
        <v>31613</v>
      </c>
    </row>
    <row r="81" spans="1:10" ht="15.75">
      <c r="A81" s="110"/>
      <c r="B81" s="104"/>
      <c r="C81" s="104"/>
      <c r="E81" s="122"/>
      <c r="F81" s="122"/>
      <c r="G81" s="122"/>
      <c r="H81" s="122"/>
      <c r="I81" s="122"/>
      <c r="J81" s="122"/>
    </row>
    <row r="82" spans="5:9" ht="15">
      <c r="E82" s="113"/>
      <c r="F82" s="113"/>
      <c r="G82" s="113"/>
      <c r="H82" s="113"/>
      <c r="I82" s="113"/>
    </row>
    <row r="83" spans="1:3" ht="15.75">
      <c r="A83" s="110" t="s">
        <v>87</v>
      </c>
      <c r="B83" s="104" t="s">
        <v>182</v>
      </c>
      <c r="C83" s="104"/>
    </row>
    <row r="84" spans="1:3" ht="15.75">
      <c r="A84" s="110"/>
      <c r="B84" s="104"/>
      <c r="C84" s="104"/>
    </row>
    <row r="85" spans="1:3" ht="15.75">
      <c r="A85" s="110"/>
      <c r="B85" s="105" t="s">
        <v>212</v>
      </c>
      <c r="C85" s="104"/>
    </row>
    <row r="86" spans="1:3" ht="15.75">
      <c r="A86" s="110"/>
      <c r="B86" s="104"/>
      <c r="C86" s="104"/>
    </row>
    <row r="87" spans="1:10" ht="15.75">
      <c r="A87" s="103"/>
      <c r="B87" s="322" t="s">
        <v>192</v>
      </c>
      <c r="C87" s="323"/>
      <c r="D87" s="323"/>
      <c r="E87" s="323"/>
      <c r="F87" s="323"/>
      <c r="G87" s="323"/>
      <c r="H87" s="323"/>
      <c r="I87" s="323"/>
      <c r="J87" s="323"/>
    </row>
    <row r="88" spans="1:10" ht="15.75">
      <c r="A88" s="103"/>
      <c r="B88" s="323"/>
      <c r="C88" s="323"/>
      <c r="D88" s="323"/>
      <c r="E88" s="323"/>
      <c r="F88" s="323"/>
      <c r="G88" s="323"/>
      <c r="H88" s="323"/>
      <c r="I88" s="323"/>
      <c r="J88" s="323"/>
    </row>
    <row r="89" spans="1:3" ht="15.75">
      <c r="A89" s="103"/>
      <c r="B89" s="104"/>
      <c r="C89" s="104"/>
    </row>
    <row r="90" spans="1:3" ht="15.75">
      <c r="A90" s="103"/>
      <c r="B90" s="104"/>
      <c r="C90" s="104"/>
    </row>
    <row r="91" spans="1:4" ht="15.75">
      <c r="A91" s="103" t="s">
        <v>88</v>
      </c>
      <c r="B91" s="104" t="s">
        <v>35</v>
      </c>
      <c r="D91" s="104"/>
    </row>
    <row r="92" spans="1:9" ht="15.75">
      <c r="A92" s="103"/>
      <c r="B92" s="123"/>
      <c r="C92" s="116"/>
      <c r="D92" s="123"/>
      <c r="E92" s="116"/>
      <c r="F92" s="116"/>
      <c r="G92" s="116"/>
      <c r="H92" s="116"/>
      <c r="I92" s="116"/>
    </row>
    <row r="93" spans="1:10" ht="15.75">
      <c r="A93" s="103"/>
      <c r="B93" s="116" t="s">
        <v>193</v>
      </c>
      <c r="C93" s="124"/>
      <c r="D93" s="125"/>
      <c r="E93" s="124"/>
      <c r="F93" s="124"/>
      <c r="G93" s="124"/>
      <c r="H93" s="124"/>
      <c r="I93" s="124"/>
      <c r="J93" s="126"/>
    </row>
    <row r="94" spans="1:4" ht="15.75">
      <c r="A94" s="103"/>
      <c r="B94" s="127"/>
      <c r="D94" s="104"/>
    </row>
    <row r="95" spans="1:4" ht="15.75">
      <c r="A95" s="103"/>
      <c r="D95" s="104"/>
    </row>
    <row r="96" spans="1:3" ht="15.75">
      <c r="A96" s="128" t="s">
        <v>89</v>
      </c>
      <c r="B96" s="104" t="s">
        <v>36</v>
      </c>
      <c r="C96" s="104"/>
    </row>
    <row r="97" spans="1:3" ht="15.75">
      <c r="A97" s="103"/>
      <c r="B97" s="104"/>
      <c r="C97" s="104"/>
    </row>
    <row r="98" spans="1:10" ht="31.5" customHeight="1">
      <c r="A98" s="103"/>
      <c r="B98" s="322" t="s">
        <v>243</v>
      </c>
      <c r="C98" s="323"/>
      <c r="D98" s="323"/>
      <c r="E98" s="323"/>
      <c r="F98" s="323"/>
      <c r="G98" s="323"/>
      <c r="H98" s="323"/>
      <c r="I98" s="323"/>
      <c r="J98" s="323"/>
    </row>
    <row r="99" spans="1:10" ht="15.75" customHeight="1">
      <c r="A99" s="103"/>
      <c r="B99" s="322"/>
      <c r="C99" s="323"/>
      <c r="D99" s="323"/>
      <c r="E99" s="323"/>
      <c r="F99" s="323"/>
      <c r="G99" s="323"/>
      <c r="H99" s="323"/>
      <c r="I99" s="323"/>
      <c r="J99" s="323"/>
    </row>
    <row r="100" spans="1:3" ht="15.75">
      <c r="A100" s="103"/>
      <c r="B100" s="104"/>
      <c r="C100" s="104"/>
    </row>
    <row r="101" spans="1:3" ht="15.75">
      <c r="A101" s="103"/>
      <c r="C101" s="104"/>
    </row>
    <row r="102" spans="1:3" ht="15.75">
      <c r="A102" s="103" t="s">
        <v>90</v>
      </c>
      <c r="B102" s="104" t="s">
        <v>37</v>
      </c>
      <c r="C102" s="104"/>
    </row>
    <row r="103" spans="1:3" ht="15.75">
      <c r="A103" s="103"/>
      <c r="B103" s="104"/>
      <c r="C103" s="104"/>
    </row>
    <row r="104" spans="1:11" s="11" customFormat="1" ht="63.75" customHeight="1">
      <c r="A104" s="314"/>
      <c r="B104" s="322" t="s">
        <v>276</v>
      </c>
      <c r="C104" s="323"/>
      <c r="D104" s="323"/>
      <c r="E104" s="323"/>
      <c r="F104" s="323"/>
      <c r="G104" s="323"/>
      <c r="H104" s="323"/>
      <c r="I104" s="323"/>
      <c r="J104" s="323"/>
      <c r="K104" s="315"/>
    </row>
    <row r="105" spans="1:10" s="11" customFormat="1" ht="15.75">
      <c r="A105" s="314"/>
      <c r="B105" s="322"/>
      <c r="C105" s="323"/>
      <c r="D105" s="323"/>
      <c r="E105" s="323"/>
      <c r="F105" s="323"/>
      <c r="G105" s="323"/>
      <c r="H105" s="323"/>
      <c r="I105" s="323"/>
      <c r="J105" s="323"/>
    </row>
    <row r="106" spans="1:3" ht="15.75">
      <c r="A106" s="103"/>
      <c r="C106" s="104"/>
    </row>
    <row r="107" spans="1:10" ht="15.75">
      <c r="A107" s="103"/>
      <c r="B107" s="329" t="s">
        <v>7</v>
      </c>
      <c r="C107" s="330"/>
      <c r="D107" s="330"/>
      <c r="E107" s="330"/>
      <c r="F107" s="330"/>
      <c r="G107" s="330"/>
      <c r="H107" s="330"/>
      <c r="I107" s="330"/>
      <c r="J107" s="330"/>
    </row>
    <row r="108" spans="1:10" ht="15.75">
      <c r="A108" s="103"/>
      <c r="B108" s="329" t="s">
        <v>5</v>
      </c>
      <c r="C108" s="330"/>
      <c r="D108" s="330"/>
      <c r="E108" s="330"/>
      <c r="F108" s="330"/>
      <c r="G108" s="330"/>
      <c r="H108" s="330"/>
      <c r="I108" s="330"/>
      <c r="J108" s="330"/>
    </row>
    <row r="109" spans="1:10" ht="15.75">
      <c r="A109" s="103"/>
      <c r="B109" s="109"/>
      <c r="C109" s="109"/>
      <c r="D109" s="109"/>
      <c r="E109" s="109"/>
      <c r="F109" s="109"/>
      <c r="G109" s="109"/>
      <c r="H109" s="109"/>
      <c r="I109" s="109"/>
      <c r="J109" s="109"/>
    </row>
    <row r="110" ht="15.75">
      <c r="A110" s="103"/>
    </row>
    <row r="111" spans="1:10" ht="15" customHeight="1">
      <c r="A111" s="101" t="s">
        <v>127</v>
      </c>
      <c r="B111" s="130" t="s">
        <v>2</v>
      </c>
      <c r="C111" s="131"/>
      <c r="D111" s="131"/>
      <c r="E111" s="131"/>
      <c r="F111" s="131"/>
      <c r="G111" s="131"/>
      <c r="H111" s="131"/>
      <c r="I111" s="131"/>
      <c r="J111" s="131"/>
    </row>
    <row r="112" spans="1:10" ht="15" customHeight="1">
      <c r="A112" s="101"/>
      <c r="B112" s="130" t="s">
        <v>1</v>
      </c>
      <c r="C112" s="131"/>
      <c r="D112" s="131"/>
      <c r="E112" s="131"/>
      <c r="F112" s="131"/>
      <c r="G112" s="131"/>
      <c r="H112" s="131"/>
      <c r="I112" s="131"/>
      <c r="J112" s="131"/>
    </row>
    <row r="113" ht="15.75">
      <c r="A113" s="103"/>
    </row>
    <row r="114" spans="1:3" ht="15.75">
      <c r="A114" s="103" t="s">
        <v>91</v>
      </c>
      <c r="B114" s="104" t="s">
        <v>38</v>
      </c>
      <c r="C114" s="104"/>
    </row>
    <row r="115" ht="15.75">
      <c r="C115" s="104"/>
    </row>
    <row r="116" spans="2:10" ht="92.25" customHeight="1">
      <c r="B116" s="326" t="s">
        <v>280</v>
      </c>
      <c r="C116" s="327"/>
      <c r="D116" s="327"/>
      <c r="E116" s="327"/>
      <c r="F116" s="327"/>
      <c r="G116" s="327"/>
      <c r="H116" s="327"/>
      <c r="I116" s="327"/>
      <c r="J116" s="327"/>
    </row>
    <row r="117" ht="13.5" customHeight="1">
      <c r="C117" s="104"/>
    </row>
    <row r="118" ht="15.75">
      <c r="C118" s="104"/>
    </row>
    <row r="119" spans="1:3" ht="15.75">
      <c r="A119" s="103" t="s">
        <v>92</v>
      </c>
      <c r="B119" s="104" t="s">
        <v>261</v>
      </c>
      <c r="C119" s="104"/>
    </row>
    <row r="120" ht="15.75">
      <c r="C120" s="104"/>
    </row>
    <row r="121" spans="2:10" ht="18" customHeight="1">
      <c r="B121" s="132"/>
      <c r="C121" s="133"/>
      <c r="D121" s="134"/>
      <c r="E121" s="135"/>
      <c r="F121" s="136" t="s">
        <v>279</v>
      </c>
      <c r="G121" s="324" t="s">
        <v>257</v>
      </c>
      <c r="H121" s="325"/>
      <c r="I121" s="136" t="s">
        <v>160</v>
      </c>
      <c r="J121" s="136" t="s">
        <v>160</v>
      </c>
    </row>
    <row r="122" spans="2:10" ht="15.75">
      <c r="B122" s="132"/>
      <c r="C122" s="137" t="s">
        <v>163</v>
      </c>
      <c r="D122" s="138"/>
      <c r="E122" s="139"/>
      <c r="F122" s="140"/>
      <c r="G122" s="141"/>
      <c r="H122" s="139"/>
      <c r="I122" s="140"/>
      <c r="J122" s="140"/>
    </row>
    <row r="123" spans="2:10" ht="15.75">
      <c r="B123" s="142"/>
      <c r="C123" s="143"/>
      <c r="D123" s="144"/>
      <c r="E123" s="139"/>
      <c r="F123" s="140" t="s">
        <v>161</v>
      </c>
      <c r="G123" s="339" t="s">
        <v>161</v>
      </c>
      <c r="H123" s="340"/>
      <c r="I123" s="140" t="s">
        <v>161</v>
      </c>
      <c r="J123" s="140" t="s">
        <v>162</v>
      </c>
    </row>
    <row r="124" spans="2:10" ht="15">
      <c r="B124" s="142"/>
      <c r="C124" s="143"/>
      <c r="D124" s="144"/>
      <c r="E124" s="139"/>
      <c r="F124" s="145"/>
      <c r="G124" s="146"/>
      <c r="H124" s="147"/>
      <c r="I124" s="148"/>
      <c r="J124" s="148"/>
    </row>
    <row r="125" spans="2:10" ht="15">
      <c r="B125" s="142"/>
      <c r="C125" s="149" t="s">
        <v>28</v>
      </c>
      <c r="D125" s="144"/>
      <c r="E125" s="139"/>
      <c r="F125" s="150">
        <f>+'P&amp;L'!B19</f>
        <v>131906</v>
      </c>
      <c r="G125" s="151">
        <v>132737</v>
      </c>
      <c r="H125" s="152">
        <v>93396</v>
      </c>
      <c r="I125" s="153">
        <f>+F125-G125</f>
        <v>-831</v>
      </c>
      <c r="J125" s="154">
        <f>+I125/G125</f>
        <v>-0.006260500086637486</v>
      </c>
    </row>
    <row r="126" spans="2:10" ht="15">
      <c r="B126" s="142"/>
      <c r="C126" s="149"/>
      <c r="D126" s="144"/>
      <c r="E126" s="139"/>
      <c r="F126" s="148"/>
      <c r="G126" s="155"/>
      <c r="H126" s="147"/>
      <c r="I126" s="148"/>
      <c r="J126" s="148"/>
    </row>
    <row r="127" spans="2:10" ht="15">
      <c r="B127" s="142"/>
      <c r="C127" s="149" t="s">
        <v>55</v>
      </c>
      <c r="D127" s="144"/>
      <c r="E127" s="139"/>
      <c r="F127" s="150">
        <f>+'P&amp;L'!B30</f>
        <v>9609</v>
      </c>
      <c r="G127" s="151">
        <v>9665</v>
      </c>
      <c r="H127" s="152">
        <v>6963</v>
      </c>
      <c r="I127" s="150">
        <f>+F127-G127</f>
        <v>-56</v>
      </c>
      <c r="J127" s="154">
        <f>+I127/G127</f>
        <v>-0.005794102431453699</v>
      </c>
    </row>
    <row r="128" spans="2:10" ht="15">
      <c r="B128" s="142"/>
      <c r="C128" s="149"/>
      <c r="D128" s="144"/>
      <c r="E128" s="139"/>
      <c r="F128" s="150"/>
      <c r="G128" s="151"/>
      <c r="H128" s="152"/>
      <c r="I128" s="150"/>
      <c r="J128" s="148"/>
    </row>
    <row r="129" spans="2:12" ht="15">
      <c r="B129" s="142"/>
      <c r="C129" s="149" t="s">
        <v>78</v>
      </c>
      <c r="D129" s="144"/>
      <c r="E129" s="139"/>
      <c r="F129" s="150">
        <f>+'P&amp;L'!B34</f>
        <v>7789</v>
      </c>
      <c r="G129" s="151">
        <v>6470</v>
      </c>
      <c r="H129" s="152">
        <v>5141</v>
      </c>
      <c r="I129" s="150">
        <f>+F129-G129</f>
        <v>1319</v>
      </c>
      <c r="J129" s="154">
        <f>+I129/G129</f>
        <v>0.20386398763523958</v>
      </c>
      <c r="K129" s="11"/>
      <c r="L129" s="11"/>
    </row>
    <row r="130" spans="1:12" ht="12.75" customHeight="1">
      <c r="A130" s="103"/>
      <c r="C130" s="156"/>
      <c r="D130" s="157"/>
      <c r="E130" s="158"/>
      <c r="F130" s="159"/>
      <c r="G130" s="160"/>
      <c r="H130" s="161"/>
      <c r="I130" s="162"/>
      <c r="J130" s="163"/>
      <c r="K130" s="11"/>
      <c r="L130" s="11"/>
    </row>
    <row r="131" spans="3:12" ht="13.5" customHeight="1">
      <c r="C131" s="104"/>
      <c r="K131" s="11"/>
      <c r="L131" s="11"/>
    </row>
    <row r="132" spans="3:12" ht="15.75">
      <c r="C132" s="104"/>
      <c r="K132" s="11"/>
      <c r="L132" s="11"/>
    </row>
    <row r="133" spans="1:12" ht="15.75">
      <c r="A133" s="110" t="s">
        <v>93</v>
      </c>
      <c r="B133" s="104" t="s">
        <v>106</v>
      </c>
      <c r="C133" s="104"/>
      <c r="K133" s="11"/>
      <c r="L133" s="11"/>
    </row>
    <row r="134" spans="3:12" ht="15.75">
      <c r="C134" s="104"/>
      <c r="K134" s="11"/>
      <c r="L134" s="11"/>
    </row>
    <row r="135" spans="2:12" ht="14.25" customHeight="1">
      <c r="B135" s="322" t="s">
        <v>218</v>
      </c>
      <c r="C135" s="323"/>
      <c r="D135" s="323"/>
      <c r="E135" s="323"/>
      <c r="F135" s="323"/>
      <c r="G135" s="323"/>
      <c r="H135" s="323"/>
      <c r="I135" s="323"/>
      <c r="J135" s="323"/>
      <c r="K135" s="11"/>
      <c r="L135" s="11"/>
    </row>
    <row r="136" spans="2:12" ht="46.5" customHeight="1">
      <c r="B136" s="323"/>
      <c r="C136" s="323"/>
      <c r="D136" s="323"/>
      <c r="E136" s="323"/>
      <c r="F136" s="323"/>
      <c r="G136" s="323"/>
      <c r="H136" s="323"/>
      <c r="I136" s="323"/>
      <c r="J136" s="323"/>
      <c r="K136" s="11"/>
      <c r="L136" s="11"/>
    </row>
    <row r="137" spans="2:10" ht="15">
      <c r="B137" s="109"/>
      <c r="C137" s="109"/>
      <c r="D137" s="109"/>
      <c r="E137" s="109"/>
      <c r="F137" s="109"/>
      <c r="G137" s="109"/>
      <c r="H137" s="109"/>
      <c r="I137" s="109"/>
      <c r="J137" s="109"/>
    </row>
    <row r="138" spans="2:10" ht="14.25" customHeight="1">
      <c r="B138" s="322" t="s">
        <v>274</v>
      </c>
      <c r="C138" s="323"/>
      <c r="D138" s="323"/>
      <c r="E138" s="323"/>
      <c r="F138" s="323"/>
      <c r="G138" s="323"/>
      <c r="H138" s="323"/>
      <c r="I138" s="323"/>
      <c r="J138" s="323"/>
    </row>
    <row r="139" spans="2:10" ht="15" customHeight="1">
      <c r="B139" s="323"/>
      <c r="C139" s="323"/>
      <c r="D139" s="323"/>
      <c r="E139" s="323"/>
      <c r="F139" s="323"/>
      <c r="G139" s="323"/>
      <c r="H139" s="323"/>
      <c r="I139" s="323"/>
      <c r="J139" s="323"/>
    </row>
    <row r="140" spans="2:10" ht="15">
      <c r="B140" s="109"/>
      <c r="C140" s="109"/>
      <c r="D140" s="109"/>
      <c r="E140" s="109"/>
      <c r="F140" s="109"/>
      <c r="G140" s="109"/>
      <c r="H140" s="109"/>
      <c r="I140" s="109"/>
      <c r="J140" s="109"/>
    </row>
    <row r="141" ht="15.75">
      <c r="C141" s="104"/>
    </row>
    <row r="142" spans="1:10" ht="15.75">
      <c r="A142" s="103" t="s">
        <v>94</v>
      </c>
      <c r="B142" s="96" t="s">
        <v>107</v>
      </c>
      <c r="C142" s="123"/>
      <c r="D142" s="123"/>
      <c r="E142" s="116"/>
      <c r="F142" s="116"/>
      <c r="G142" s="116"/>
      <c r="H142" s="116"/>
      <c r="I142" s="116"/>
      <c r="J142" s="116"/>
    </row>
    <row r="143" spans="1:10" ht="15.75">
      <c r="A143" s="103"/>
      <c r="B143" s="103"/>
      <c r="C143" s="123"/>
      <c r="D143" s="123"/>
      <c r="E143" s="116"/>
      <c r="F143" s="116"/>
      <c r="G143" s="116"/>
      <c r="H143" s="116"/>
      <c r="I143" s="116"/>
      <c r="J143" s="116"/>
    </row>
    <row r="144" spans="1:10" ht="15.75">
      <c r="A144" s="103"/>
      <c r="B144" s="322" t="s">
        <v>168</v>
      </c>
      <c r="C144" s="323"/>
      <c r="D144" s="323"/>
      <c r="E144" s="323"/>
      <c r="F144" s="323"/>
      <c r="G144" s="323"/>
      <c r="H144" s="323"/>
      <c r="I144" s="323"/>
      <c r="J144" s="323"/>
    </row>
    <row r="145" spans="1:10" ht="15.75">
      <c r="A145" s="103"/>
      <c r="B145" s="109"/>
      <c r="C145" s="109"/>
      <c r="D145" s="109"/>
      <c r="E145" s="109"/>
      <c r="F145" s="109"/>
      <c r="G145" s="109"/>
      <c r="H145" s="109"/>
      <c r="I145" s="109"/>
      <c r="J145" s="109"/>
    </row>
    <row r="146" spans="1:10" ht="15.75">
      <c r="A146" s="103"/>
      <c r="B146" s="103"/>
      <c r="C146" s="123"/>
      <c r="D146" s="123"/>
      <c r="E146" s="116"/>
      <c r="F146" s="116"/>
      <c r="G146" s="116"/>
      <c r="H146" s="116"/>
      <c r="I146" s="116"/>
      <c r="J146" s="116"/>
    </row>
    <row r="147" spans="1:3" ht="15.75">
      <c r="A147" s="103" t="s">
        <v>95</v>
      </c>
      <c r="B147" s="104" t="s">
        <v>39</v>
      </c>
      <c r="C147" s="104"/>
    </row>
    <row r="148" spans="1:10" ht="16.5" thickBot="1">
      <c r="A148" s="103"/>
      <c r="B148" s="104"/>
      <c r="C148" s="104"/>
      <c r="F148" s="328" t="s">
        <v>40</v>
      </c>
      <c r="G148" s="328"/>
      <c r="H148" s="115"/>
      <c r="I148" s="328" t="s">
        <v>121</v>
      </c>
      <c r="J148" s="328"/>
    </row>
    <row r="149" spans="1:10" ht="3.75" customHeight="1">
      <c r="A149" s="103"/>
      <c r="B149" s="104"/>
      <c r="C149" s="104"/>
      <c r="F149" s="113"/>
      <c r="G149" s="113"/>
      <c r="H149" s="164"/>
      <c r="I149" s="113"/>
      <c r="J149" s="113"/>
    </row>
    <row r="150" spans="1:10" ht="15.75">
      <c r="A150" s="103"/>
      <c r="B150" s="104"/>
      <c r="C150" s="104"/>
      <c r="F150" s="165" t="s">
        <v>42</v>
      </c>
      <c r="G150" s="166" t="s">
        <v>42</v>
      </c>
      <c r="H150" s="167"/>
      <c r="I150" s="165" t="s">
        <v>159</v>
      </c>
      <c r="J150" s="166" t="s">
        <v>159</v>
      </c>
    </row>
    <row r="151" spans="1:10" ht="15.75">
      <c r="A151" s="103"/>
      <c r="B151" s="104"/>
      <c r="C151" s="104"/>
      <c r="F151" s="165" t="s">
        <v>158</v>
      </c>
      <c r="G151" s="166" t="s">
        <v>158</v>
      </c>
      <c r="H151" s="167"/>
      <c r="I151" s="165" t="s">
        <v>158</v>
      </c>
      <c r="J151" s="166" t="s">
        <v>158</v>
      </c>
    </row>
    <row r="152" spans="2:10" ht="15.75">
      <c r="B152" s="104"/>
      <c r="C152" s="104"/>
      <c r="F152" s="165" t="s">
        <v>262</v>
      </c>
      <c r="G152" s="166" t="s">
        <v>232</v>
      </c>
      <c r="H152" s="167"/>
      <c r="I152" s="165" t="s">
        <v>262</v>
      </c>
      <c r="J152" s="166" t="s">
        <v>232</v>
      </c>
    </row>
    <row r="153" spans="2:10" ht="15.75">
      <c r="B153" s="104"/>
      <c r="C153" s="104"/>
      <c r="F153" s="165"/>
      <c r="G153" s="166"/>
      <c r="H153" s="167"/>
      <c r="I153" s="165"/>
      <c r="J153" s="168" t="s">
        <v>183</v>
      </c>
    </row>
    <row r="154" spans="1:10" ht="15.75">
      <c r="A154" s="103"/>
      <c r="B154" s="104"/>
      <c r="C154" s="104"/>
      <c r="F154" s="166" t="s">
        <v>43</v>
      </c>
      <c r="G154" s="166" t="s">
        <v>43</v>
      </c>
      <c r="H154" s="167"/>
      <c r="I154" s="166" t="s">
        <v>43</v>
      </c>
      <c r="J154" s="166" t="s">
        <v>43</v>
      </c>
    </row>
    <row r="155" spans="1:10" ht="15.75">
      <c r="A155" s="103"/>
      <c r="B155" s="104"/>
      <c r="C155" s="105" t="s">
        <v>123</v>
      </c>
      <c r="F155" s="118">
        <v>1820</v>
      </c>
      <c r="G155" s="118">
        <v>2550</v>
      </c>
      <c r="H155" s="120"/>
      <c r="I155" s="118">
        <v>12702</v>
      </c>
      <c r="J155" s="118">
        <v>10055</v>
      </c>
    </row>
    <row r="156" spans="1:10" ht="15.75">
      <c r="A156" s="103"/>
      <c r="B156" s="104"/>
      <c r="C156" s="105" t="s">
        <v>173</v>
      </c>
      <c r="F156" s="118">
        <v>0</v>
      </c>
      <c r="G156" s="118">
        <v>-8</v>
      </c>
      <c r="H156" s="120"/>
      <c r="I156" s="118">
        <v>0</v>
      </c>
      <c r="J156" s="118">
        <v>83</v>
      </c>
    </row>
    <row r="157" spans="1:10" ht="15.75">
      <c r="A157" s="103"/>
      <c r="B157" s="104"/>
      <c r="F157" s="169"/>
      <c r="G157" s="169"/>
      <c r="H157" s="170"/>
      <c r="I157" s="169"/>
      <c r="J157" s="169"/>
    </row>
    <row r="158" spans="1:10" ht="16.5" thickBot="1">
      <c r="A158" s="103"/>
      <c r="B158" s="104"/>
      <c r="C158" s="104"/>
      <c r="F158" s="171">
        <f>SUM(F155:F157)</f>
        <v>1820</v>
      </c>
      <c r="G158" s="171">
        <f>SUM(G155:G157)</f>
        <v>2542</v>
      </c>
      <c r="H158" s="172"/>
      <c r="I158" s="171">
        <f>SUM(I155:I157)</f>
        <v>12702</v>
      </c>
      <c r="J158" s="171">
        <f>SUM(J155:J157)</f>
        <v>10138</v>
      </c>
    </row>
    <row r="159" spans="1:8" ht="15.75">
      <c r="A159" s="103"/>
      <c r="C159" s="104"/>
      <c r="H159" s="173"/>
    </row>
    <row r="160" spans="1:10" ht="16.5" customHeight="1">
      <c r="A160" s="103"/>
      <c r="B160" s="322" t="s">
        <v>278</v>
      </c>
      <c r="C160" s="323"/>
      <c r="D160" s="323"/>
      <c r="E160" s="323"/>
      <c r="F160" s="323"/>
      <c r="G160" s="323"/>
      <c r="H160" s="323"/>
      <c r="I160" s="323"/>
      <c r="J160" s="323"/>
    </row>
    <row r="161" spans="1:10" ht="15.75">
      <c r="A161" s="103"/>
      <c r="B161" s="323"/>
      <c r="C161" s="323"/>
      <c r="D161" s="323"/>
      <c r="E161" s="323"/>
      <c r="F161" s="323"/>
      <c r="G161" s="323"/>
      <c r="H161" s="323"/>
      <c r="I161" s="323"/>
      <c r="J161" s="323"/>
    </row>
    <row r="162" spans="1:8" ht="15.75">
      <c r="A162" s="103"/>
      <c r="C162" s="104"/>
      <c r="H162" s="173"/>
    </row>
    <row r="163" spans="1:8" ht="12.75" customHeight="1">
      <c r="A163" s="103"/>
      <c r="C163" s="104"/>
      <c r="H163" s="173"/>
    </row>
    <row r="164" spans="1:3" ht="15.75">
      <c r="A164" s="103" t="s">
        <v>96</v>
      </c>
      <c r="B164" s="104" t="s">
        <v>169</v>
      </c>
      <c r="C164" s="104"/>
    </row>
    <row r="165" spans="2:3" ht="15.75">
      <c r="B165" s="104"/>
      <c r="C165" s="104"/>
    </row>
    <row r="166" spans="2:3" ht="15.75">
      <c r="B166" s="105" t="s">
        <v>248</v>
      </c>
      <c r="C166" s="104"/>
    </row>
    <row r="167" spans="2:3" ht="15.75">
      <c r="B167" s="105" t="s">
        <v>244</v>
      </c>
      <c r="C167" s="104"/>
    </row>
    <row r="168" spans="2:3" ht="15.75">
      <c r="B168" s="104"/>
      <c r="C168" s="104"/>
    </row>
    <row r="170" spans="1:3" ht="15.75">
      <c r="A170" s="103" t="s">
        <v>97</v>
      </c>
      <c r="B170" s="104" t="s">
        <v>44</v>
      </c>
      <c r="C170" s="104"/>
    </row>
    <row r="171" spans="1:3" ht="15.75">
      <c r="A171" s="103"/>
      <c r="B171" s="104"/>
      <c r="C171" s="104"/>
    </row>
    <row r="172" spans="2:10" ht="12.75" customHeight="1">
      <c r="B172" s="174" t="s">
        <v>45</v>
      </c>
      <c r="C172" s="331" t="s">
        <v>6</v>
      </c>
      <c r="D172" s="330"/>
      <c r="E172" s="330"/>
      <c r="F172" s="330"/>
      <c r="G172" s="330"/>
      <c r="H172" s="330"/>
      <c r="I172" s="330"/>
      <c r="J172" s="330"/>
    </row>
    <row r="173" spans="2:10" ht="12.75" customHeight="1">
      <c r="B173" s="174"/>
      <c r="C173" s="129" t="s">
        <v>5</v>
      </c>
      <c r="D173" s="109"/>
      <c r="E173" s="109"/>
      <c r="F173" s="109"/>
      <c r="G173" s="109"/>
      <c r="H173" s="109"/>
      <c r="I173" s="109"/>
      <c r="J173" s="109"/>
    </row>
    <row r="174" spans="3:10" ht="15.75">
      <c r="C174" s="104"/>
      <c r="D174" s="109"/>
      <c r="E174" s="109"/>
      <c r="F174" s="109"/>
      <c r="G174" s="109"/>
      <c r="H174" s="109"/>
      <c r="I174" s="109"/>
      <c r="J174" s="109"/>
    </row>
    <row r="175" spans="2:3" ht="15">
      <c r="B175" s="174" t="s">
        <v>46</v>
      </c>
      <c r="C175" s="175" t="s">
        <v>170</v>
      </c>
    </row>
    <row r="176" spans="2:3" ht="15.75">
      <c r="B176" s="104"/>
      <c r="C176" s="104"/>
    </row>
    <row r="177" spans="1:3" ht="15.75">
      <c r="A177" s="103"/>
      <c r="B177" s="104"/>
      <c r="C177" s="104"/>
    </row>
    <row r="178" spans="1:10" s="70" customFormat="1" ht="15.75">
      <c r="A178" s="103" t="s">
        <v>98</v>
      </c>
      <c r="B178" s="112" t="s">
        <v>47</v>
      </c>
      <c r="C178" s="112"/>
      <c r="D178" s="176"/>
      <c r="E178" s="176"/>
      <c r="F178" s="176"/>
      <c r="G178" s="176"/>
      <c r="H178" s="176"/>
      <c r="I178" s="176"/>
      <c r="J178" s="176"/>
    </row>
    <row r="179" spans="1:10" s="70" customFormat="1" ht="15.75">
      <c r="A179" s="103"/>
      <c r="B179" s="112"/>
      <c r="C179" s="112"/>
      <c r="D179" s="176"/>
      <c r="E179" s="176"/>
      <c r="F179" s="176"/>
      <c r="G179" s="176"/>
      <c r="H179" s="176"/>
      <c r="I179" s="176"/>
      <c r="J179" s="176"/>
    </row>
    <row r="180" spans="1:10" s="70" customFormat="1" ht="15.75">
      <c r="A180" s="176"/>
      <c r="B180" s="177" t="s">
        <v>235</v>
      </c>
      <c r="C180" s="181"/>
      <c r="D180" s="180"/>
      <c r="E180" s="180"/>
      <c r="F180" s="180"/>
      <c r="G180" s="180"/>
      <c r="H180" s="180"/>
      <c r="I180" s="180"/>
      <c r="J180" s="180"/>
    </row>
    <row r="181" spans="1:10" s="70" customFormat="1" ht="15.75">
      <c r="A181" s="176"/>
      <c r="C181" s="181"/>
      <c r="D181" s="180"/>
      <c r="E181" s="180"/>
      <c r="F181" s="180"/>
      <c r="G181" s="180"/>
      <c r="H181" s="180"/>
      <c r="I181" s="180"/>
      <c r="J181" s="180"/>
    </row>
    <row r="182" spans="1:10" s="70" customFormat="1" ht="15" customHeight="1">
      <c r="A182" s="176"/>
      <c r="B182" s="333" t="s">
        <v>231</v>
      </c>
      <c r="C182" s="334"/>
      <c r="D182" s="334"/>
      <c r="E182" s="334"/>
      <c r="F182" s="334"/>
      <c r="G182" s="334"/>
      <c r="H182" s="334"/>
      <c r="I182" s="334"/>
      <c r="J182" s="334"/>
    </row>
    <row r="183" spans="1:10" s="70" customFormat="1" ht="30" customHeight="1">
      <c r="A183" s="176"/>
      <c r="B183" s="334"/>
      <c r="C183" s="334"/>
      <c r="D183" s="334"/>
      <c r="E183" s="334"/>
      <c r="F183" s="334"/>
      <c r="G183" s="334"/>
      <c r="H183" s="334"/>
      <c r="I183" s="334"/>
      <c r="J183" s="334"/>
    </row>
    <row r="184" spans="1:10" s="70" customFormat="1" ht="15.75">
      <c r="A184" s="176"/>
      <c r="B184" s="180"/>
      <c r="C184" s="181"/>
      <c r="D184" s="180"/>
      <c r="E184" s="180"/>
      <c r="F184" s="180"/>
      <c r="G184" s="180"/>
      <c r="H184" s="180"/>
      <c r="I184" s="180"/>
      <c r="J184" s="180"/>
    </row>
    <row r="185" spans="1:10" s="70" customFormat="1" ht="15">
      <c r="A185" s="176"/>
      <c r="B185" s="180" t="s">
        <v>45</v>
      </c>
      <c r="C185" s="180" t="s">
        <v>225</v>
      </c>
      <c r="D185" s="180"/>
      <c r="E185" s="180" t="s">
        <v>226</v>
      </c>
      <c r="F185" s="180"/>
      <c r="G185" s="180"/>
      <c r="H185" s="180"/>
      <c r="I185" s="180"/>
      <c r="J185" s="180"/>
    </row>
    <row r="186" spans="1:10" s="70" customFormat="1" ht="15">
      <c r="A186" s="176"/>
      <c r="B186" s="180" t="s">
        <v>46</v>
      </c>
      <c r="C186" s="180" t="s">
        <v>227</v>
      </c>
      <c r="D186" s="180"/>
      <c r="E186" s="180" t="s">
        <v>228</v>
      </c>
      <c r="F186" s="180"/>
      <c r="G186" s="180"/>
      <c r="H186" s="180"/>
      <c r="I186" s="180"/>
      <c r="J186" s="180"/>
    </row>
    <row r="187" spans="1:10" s="70" customFormat="1" ht="15">
      <c r="A187" s="176"/>
      <c r="B187" s="180"/>
      <c r="C187" s="180"/>
      <c r="D187" s="180"/>
      <c r="E187" s="180"/>
      <c r="F187" s="180"/>
      <c r="G187" s="180"/>
      <c r="H187" s="180"/>
      <c r="I187" s="180"/>
      <c r="J187" s="180"/>
    </row>
    <row r="188" spans="1:10" s="70" customFormat="1" ht="15">
      <c r="A188" s="176"/>
      <c r="B188" s="180" t="s">
        <v>229</v>
      </c>
      <c r="C188" s="180"/>
      <c r="D188" s="180"/>
      <c r="E188" s="180"/>
      <c r="F188" s="180"/>
      <c r="G188" s="180"/>
      <c r="H188" s="180"/>
      <c r="I188" s="180"/>
      <c r="J188" s="180"/>
    </row>
    <row r="189" spans="1:10" s="70" customFormat="1" ht="15">
      <c r="A189" s="176"/>
      <c r="B189" s="180"/>
      <c r="C189" s="180"/>
      <c r="D189" s="180"/>
      <c r="E189" s="180"/>
      <c r="F189" s="180"/>
      <c r="G189" s="180"/>
      <c r="H189" s="180"/>
      <c r="I189" s="180"/>
      <c r="J189" s="180"/>
    </row>
    <row r="190" spans="1:10" s="70" customFormat="1" ht="15">
      <c r="A190" s="176"/>
      <c r="B190" s="180" t="s">
        <v>230</v>
      </c>
      <c r="C190" s="180"/>
      <c r="D190" s="180"/>
      <c r="E190" s="180"/>
      <c r="F190" s="180"/>
      <c r="G190" s="180"/>
      <c r="H190" s="180"/>
      <c r="I190" s="180"/>
      <c r="J190" s="180"/>
    </row>
    <row r="191" spans="1:10" s="70" customFormat="1" ht="15.75">
      <c r="A191" s="176"/>
      <c r="B191" s="180"/>
      <c r="C191" s="181"/>
      <c r="D191" s="180"/>
      <c r="E191" s="180"/>
      <c r="F191" s="180"/>
      <c r="G191" s="180"/>
      <c r="H191" s="180"/>
      <c r="I191" s="180"/>
      <c r="J191" s="180"/>
    </row>
    <row r="192" spans="1:10" s="70" customFormat="1" ht="15">
      <c r="A192" s="176"/>
      <c r="B192" s="333" t="s">
        <v>245</v>
      </c>
      <c r="C192" s="334"/>
      <c r="D192" s="334"/>
      <c r="E192" s="334"/>
      <c r="F192" s="334"/>
      <c r="G192" s="334"/>
      <c r="H192" s="334"/>
      <c r="I192" s="334"/>
      <c r="J192" s="334"/>
    </row>
    <row r="193" spans="1:10" s="70" customFormat="1" ht="45.75" customHeight="1">
      <c r="A193" s="176"/>
      <c r="B193" s="334"/>
      <c r="C193" s="334"/>
      <c r="D193" s="334"/>
      <c r="E193" s="334"/>
      <c r="F193" s="334"/>
      <c r="G193" s="334"/>
      <c r="H193" s="334"/>
      <c r="I193" s="334"/>
      <c r="J193" s="334"/>
    </row>
    <row r="194" spans="1:10" s="70" customFormat="1" ht="15">
      <c r="A194" s="176"/>
      <c r="B194" s="309"/>
      <c r="C194" s="309"/>
      <c r="D194" s="309"/>
      <c r="E194" s="309"/>
      <c r="F194" s="309"/>
      <c r="G194" s="309"/>
      <c r="H194" s="309"/>
      <c r="I194" s="309"/>
      <c r="J194" s="309"/>
    </row>
    <row r="195" spans="1:10" s="70" customFormat="1" ht="15">
      <c r="A195" s="176"/>
      <c r="B195" s="333" t="s">
        <v>252</v>
      </c>
      <c r="C195" s="334"/>
      <c r="D195" s="334"/>
      <c r="E195" s="334"/>
      <c r="F195" s="334"/>
      <c r="G195" s="334"/>
      <c r="H195" s="334"/>
      <c r="I195" s="334"/>
      <c r="J195" s="334"/>
    </row>
    <row r="196" spans="1:10" s="70" customFormat="1" ht="15">
      <c r="A196" s="176"/>
      <c r="B196" s="334"/>
      <c r="C196" s="334"/>
      <c r="D196" s="334"/>
      <c r="E196" s="334"/>
      <c r="F196" s="334"/>
      <c r="G196" s="334"/>
      <c r="H196" s="334"/>
      <c r="I196" s="334"/>
      <c r="J196" s="334"/>
    </row>
    <row r="197" spans="1:10" s="70" customFormat="1" ht="15.75">
      <c r="A197" s="176"/>
      <c r="B197" s="176"/>
      <c r="C197" s="112"/>
      <c r="D197" s="176"/>
      <c r="E197" s="176"/>
      <c r="F197" s="176"/>
      <c r="G197" s="179"/>
      <c r="H197" s="179"/>
      <c r="I197" s="179"/>
      <c r="J197" s="179"/>
    </row>
    <row r="198" spans="1:10" s="70" customFormat="1" ht="15">
      <c r="A198" s="176"/>
      <c r="B198" s="309"/>
      <c r="C198" s="309"/>
      <c r="D198" s="309"/>
      <c r="E198" s="309"/>
      <c r="F198" s="309"/>
      <c r="G198" s="309"/>
      <c r="H198" s="309"/>
      <c r="I198" s="309"/>
      <c r="J198" s="309"/>
    </row>
    <row r="199" spans="1:3" ht="15.75">
      <c r="A199" s="103" t="s">
        <v>99</v>
      </c>
      <c r="B199" s="104" t="s">
        <v>48</v>
      </c>
      <c r="C199" s="104"/>
    </row>
    <row r="200" spans="1:3" ht="15.75">
      <c r="A200" s="103"/>
      <c r="B200" s="104"/>
      <c r="C200" s="104"/>
    </row>
    <row r="201" spans="2:9" ht="15.75">
      <c r="B201" s="182" t="s">
        <v>263</v>
      </c>
      <c r="C201" s="123"/>
      <c r="D201" s="116"/>
      <c r="E201" s="116"/>
      <c r="F201" s="116"/>
      <c r="G201" s="116"/>
      <c r="H201" s="116"/>
      <c r="I201" s="116"/>
    </row>
    <row r="202" spans="1:3" ht="15.75">
      <c r="A202" s="103"/>
      <c r="B202" s="104"/>
      <c r="C202" s="104"/>
    </row>
    <row r="203" spans="1:9" ht="15.75">
      <c r="A203" s="114"/>
      <c r="B203" s="114"/>
      <c r="C203" s="183"/>
      <c r="D203" s="173"/>
      <c r="E203" s="173"/>
      <c r="G203" s="184" t="s">
        <v>43</v>
      </c>
      <c r="H203" s="115"/>
      <c r="I203" s="115"/>
    </row>
    <row r="204" spans="1:9" ht="15">
      <c r="A204" s="114"/>
      <c r="B204" s="114"/>
      <c r="C204" s="185" t="s">
        <v>184</v>
      </c>
      <c r="D204" s="173"/>
      <c r="E204" s="173"/>
      <c r="G204" s="164"/>
      <c r="H204" s="164"/>
      <c r="I204" s="164"/>
    </row>
    <row r="205" spans="1:9" ht="15">
      <c r="A205" s="114"/>
      <c r="B205" s="114"/>
      <c r="C205" s="186" t="s">
        <v>124</v>
      </c>
      <c r="D205" s="173"/>
      <c r="E205" s="173"/>
      <c r="G205" s="164"/>
      <c r="H205" s="164"/>
      <c r="I205" s="164"/>
    </row>
    <row r="206" spans="1:10" s="11" customFormat="1" ht="15">
      <c r="A206" s="98"/>
      <c r="B206" s="98"/>
      <c r="C206" s="116"/>
      <c r="D206" s="187" t="s">
        <v>67</v>
      </c>
      <c r="E206" s="170"/>
      <c r="F206" s="116"/>
      <c r="G206" s="170">
        <v>13804</v>
      </c>
      <c r="H206" s="170"/>
      <c r="I206" s="170"/>
      <c r="J206" s="116"/>
    </row>
    <row r="207" spans="1:10" s="11" customFormat="1" ht="15">
      <c r="A207" s="98"/>
      <c r="B207" s="98"/>
      <c r="C207" s="116"/>
      <c r="D207" s="188" t="s">
        <v>155</v>
      </c>
      <c r="E207" s="170"/>
      <c r="F207" s="116"/>
      <c r="G207" s="170">
        <f>1534+3625</f>
        <v>5159</v>
      </c>
      <c r="H207" s="170"/>
      <c r="I207" s="170"/>
      <c r="J207" s="116"/>
    </row>
    <row r="208" spans="1:10" s="11" customFormat="1" ht="15">
      <c r="A208" s="98"/>
      <c r="B208" s="98"/>
      <c r="C208" s="116"/>
      <c r="D208" s="187" t="s">
        <v>156</v>
      </c>
      <c r="E208" s="170"/>
      <c r="F208" s="116"/>
      <c r="G208" s="169">
        <f>11094+41902+3000+3928</f>
        <v>59924</v>
      </c>
      <c r="H208" s="170"/>
      <c r="I208" s="170"/>
      <c r="J208" s="116"/>
    </row>
    <row r="209" spans="1:10" s="11" customFormat="1" ht="15">
      <c r="A209" s="98"/>
      <c r="B209" s="98"/>
      <c r="C209" s="116"/>
      <c r="D209" s="187"/>
      <c r="E209" s="170"/>
      <c r="F209" s="116"/>
      <c r="G209" s="190">
        <f>SUM(G206:G208)</f>
        <v>78887</v>
      </c>
      <c r="H209" s="170"/>
      <c r="I209" s="170"/>
      <c r="J209" s="116"/>
    </row>
    <row r="210" spans="1:10" s="11" customFormat="1" ht="15">
      <c r="A210" s="98"/>
      <c r="B210" s="98"/>
      <c r="C210" s="187"/>
      <c r="D210" s="187"/>
      <c r="E210" s="187"/>
      <c r="F210" s="116"/>
      <c r="G210" s="187"/>
      <c r="H210" s="187"/>
      <c r="I210" s="187"/>
      <c r="J210" s="116"/>
    </row>
    <row r="211" spans="1:10" s="11" customFormat="1" ht="15">
      <c r="A211" s="116"/>
      <c r="B211" s="98"/>
      <c r="C211" s="191" t="s">
        <v>185</v>
      </c>
      <c r="D211" s="187"/>
      <c r="E211" s="192"/>
      <c r="F211" s="116"/>
      <c r="G211" s="192"/>
      <c r="H211" s="192"/>
      <c r="I211" s="192"/>
      <c r="J211" s="116"/>
    </row>
    <row r="212" spans="1:10" s="11" customFormat="1" ht="15">
      <c r="A212" s="116"/>
      <c r="B212" s="98"/>
      <c r="C212" s="189" t="s">
        <v>124</v>
      </c>
      <c r="D212" s="187"/>
      <c r="E212" s="192"/>
      <c r="F212" s="116"/>
      <c r="G212" s="192"/>
      <c r="H212" s="192"/>
      <c r="I212" s="192"/>
      <c r="J212" s="116"/>
    </row>
    <row r="213" spans="1:10" s="11" customFormat="1" ht="15">
      <c r="A213" s="116"/>
      <c r="B213" s="98"/>
      <c r="C213" s="116"/>
      <c r="D213" s="188" t="s">
        <v>155</v>
      </c>
      <c r="E213" s="192"/>
      <c r="F213" s="116"/>
      <c r="G213" s="170">
        <f>1658+1179</f>
        <v>2837</v>
      </c>
      <c r="H213" s="170"/>
      <c r="I213" s="170"/>
      <c r="J213" s="116"/>
    </row>
    <row r="214" spans="1:10" s="11" customFormat="1" ht="15">
      <c r="A214" s="98"/>
      <c r="B214" s="98"/>
      <c r="C214" s="116"/>
      <c r="D214" s="187" t="s">
        <v>157</v>
      </c>
      <c r="E214" s="170"/>
      <c r="F214" s="116"/>
      <c r="G214" s="169">
        <v>23418</v>
      </c>
      <c r="H214" s="170"/>
      <c r="I214" s="170"/>
      <c r="J214" s="116"/>
    </row>
    <row r="215" spans="1:10" s="11" customFormat="1" ht="15">
      <c r="A215" s="98"/>
      <c r="B215" s="98"/>
      <c r="C215" s="116"/>
      <c r="D215" s="187"/>
      <c r="E215" s="170"/>
      <c r="F215" s="116"/>
      <c r="G215" s="170">
        <f>SUM(G213:G214)</f>
        <v>26255</v>
      </c>
      <c r="H215" s="170"/>
      <c r="I215" s="170"/>
      <c r="J215" s="116"/>
    </row>
    <row r="216" spans="1:10" s="11" customFormat="1" ht="15">
      <c r="A216" s="98"/>
      <c r="B216" s="98"/>
      <c r="C216" s="189" t="s">
        <v>125</v>
      </c>
      <c r="D216" s="187"/>
      <c r="E216" s="170"/>
      <c r="F216" s="116"/>
      <c r="G216" s="170"/>
      <c r="H216" s="170"/>
      <c r="I216" s="170"/>
      <c r="J216" s="116"/>
    </row>
    <row r="217" spans="1:10" s="11" customFormat="1" ht="15">
      <c r="A217" s="98"/>
      <c r="B217" s="98"/>
      <c r="C217" s="189"/>
      <c r="D217" s="187" t="s">
        <v>186</v>
      </c>
      <c r="E217" s="170"/>
      <c r="F217" s="116"/>
      <c r="G217" s="170">
        <v>15000</v>
      </c>
      <c r="H217" s="170"/>
      <c r="I217" s="170"/>
      <c r="J217" s="116"/>
    </row>
    <row r="218" spans="1:10" s="11" customFormat="1" ht="15">
      <c r="A218" s="98"/>
      <c r="B218" s="98"/>
      <c r="C218" s="189"/>
      <c r="D218" s="188" t="s">
        <v>187</v>
      </c>
      <c r="E218" s="170"/>
      <c r="F218" s="116"/>
      <c r="G218" s="169">
        <v>30000</v>
      </c>
      <c r="H218" s="170"/>
      <c r="I218" s="170"/>
      <c r="J218" s="116"/>
    </row>
    <row r="219" spans="1:10" s="11" customFormat="1" ht="15">
      <c r="A219" s="98"/>
      <c r="B219" s="98"/>
      <c r="C219" s="116"/>
      <c r="D219" s="187"/>
      <c r="E219" s="170"/>
      <c r="F219" s="116"/>
      <c r="G219" s="169">
        <f>SUM(G215:G218)</f>
        <v>71255</v>
      </c>
      <c r="H219" s="170"/>
      <c r="I219" s="170"/>
      <c r="J219" s="116"/>
    </row>
    <row r="220" spans="1:9" ht="15">
      <c r="A220" s="114"/>
      <c r="B220" s="114"/>
      <c r="C220" s="183"/>
      <c r="D220" s="173"/>
      <c r="E220" s="172"/>
      <c r="G220" s="170"/>
      <c r="H220" s="172"/>
      <c r="I220" s="172"/>
    </row>
    <row r="221" spans="1:9" ht="16.5" thickBot="1">
      <c r="A221" s="114"/>
      <c r="B221" s="114"/>
      <c r="C221" s="104" t="s">
        <v>49</v>
      </c>
      <c r="G221" s="193">
        <f>+G209+G219</f>
        <v>150142</v>
      </c>
      <c r="H221" s="194"/>
      <c r="I221" s="194"/>
    </row>
    <row r="222" spans="1:9" ht="15.75">
      <c r="A222" s="114"/>
      <c r="B222" s="114"/>
      <c r="C222" s="104"/>
      <c r="G222" s="194"/>
      <c r="H222" s="194"/>
      <c r="I222" s="194"/>
    </row>
    <row r="223" spans="1:6" ht="15">
      <c r="A223" s="114"/>
      <c r="B223" s="114"/>
      <c r="C223" s="114"/>
      <c r="F223" s="194"/>
    </row>
    <row r="224" spans="1:3" ht="15.75">
      <c r="A224" s="110" t="s">
        <v>100</v>
      </c>
      <c r="B224" s="104" t="s">
        <v>50</v>
      </c>
      <c r="C224" s="104"/>
    </row>
    <row r="225" spans="1:3" ht="15.75">
      <c r="A225" s="103"/>
      <c r="B225" s="104"/>
      <c r="C225" s="104"/>
    </row>
    <row r="226" spans="2:10" ht="30" customHeight="1">
      <c r="B226" s="326" t="s">
        <v>253</v>
      </c>
      <c r="C226" s="332"/>
      <c r="D226" s="332"/>
      <c r="E226" s="332"/>
      <c r="F226" s="332"/>
      <c r="G226" s="332"/>
      <c r="H226" s="332"/>
      <c r="I226" s="332"/>
      <c r="J226" s="332"/>
    </row>
    <row r="227" ht="15.75">
      <c r="A227" s="103"/>
    </row>
    <row r="228" ht="15.75">
      <c r="C228" s="104"/>
    </row>
    <row r="229" spans="1:3" ht="15.75">
      <c r="A229" s="110" t="s">
        <v>101</v>
      </c>
      <c r="B229" s="104" t="s">
        <v>51</v>
      </c>
      <c r="C229" s="104"/>
    </row>
    <row r="230" spans="1:3" ht="15.75">
      <c r="A230" s="110"/>
      <c r="B230" s="104"/>
      <c r="C230" s="104"/>
    </row>
    <row r="231" spans="2:10" ht="13.5" customHeight="1">
      <c r="B231" s="322" t="s">
        <v>258</v>
      </c>
      <c r="C231" s="322"/>
      <c r="D231" s="322"/>
      <c r="E231" s="322"/>
      <c r="F231" s="322"/>
      <c r="G231" s="322"/>
      <c r="H231" s="322"/>
      <c r="I231" s="322"/>
      <c r="J231" s="322"/>
    </row>
    <row r="232" ht="15">
      <c r="A232" s="114"/>
    </row>
    <row r="233" ht="15">
      <c r="A233" s="114"/>
    </row>
    <row r="234" spans="1:3" ht="15.75">
      <c r="A234" s="110" t="s">
        <v>102</v>
      </c>
      <c r="B234" s="104" t="s">
        <v>34</v>
      </c>
      <c r="C234" s="104"/>
    </row>
    <row r="236" spans="2:10" ht="138" customHeight="1">
      <c r="B236" s="326" t="s">
        <v>277</v>
      </c>
      <c r="C236" s="327"/>
      <c r="D236" s="327"/>
      <c r="E236" s="327"/>
      <c r="F236" s="327"/>
      <c r="G236" s="327"/>
      <c r="H236" s="327"/>
      <c r="I236" s="327"/>
      <c r="J236" s="327"/>
    </row>
    <row r="237" spans="2:10" ht="14.25" customHeight="1">
      <c r="B237" s="106"/>
      <c r="C237" s="300"/>
      <c r="D237" s="300"/>
      <c r="E237" s="300"/>
      <c r="F237" s="300"/>
      <c r="G237" s="300"/>
      <c r="H237" s="300"/>
      <c r="I237" s="300"/>
      <c r="J237" s="300"/>
    </row>
    <row r="239" spans="1:2" ht="15.75">
      <c r="A239" s="103" t="s">
        <v>103</v>
      </c>
      <c r="B239" s="104" t="s">
        <v>105</v>
      </c>
    </row>
    <row r="240" spans="1:10" ht="16.5" thickBot="1">
      <c r="A240" s="114"/>
      <c r="F240" s="328" t="s">
        <v>40</v>
      </c>
      <c r="G240" s="337"/>
      <c r="H240" s="142"/>
      <c r="I240" s="328" t="s">
        <v>121</v>
      </c>
      <c r="J240" s="328"/>
    </row>
    <row r="241" spans="1:10" ht="15">
      <c r="A241" s="114"/>
      <c r="F241" s="113"/>
      <c r="G241" s="113"/>
      <c r="H241" s="113"/>
      <c r="I241" s="113"/>
      <c r="J241" s="113"/>
    </row>
    <row r="242" spans="1:10" ht="15.75">
      <c r="A242" s="114"/>
      <c r="F242" s="165" t="s">
        <v>42</v>
      </c>
      <c r="G242" s="166" t="s">
        <v>42</v>
      </c>
      <c r="H242" s="167"/>
      <c r="I242" s="165" t="s">
        <v>159</v>
      </c>
      <c r="J242" s="166" t="s">
        <v>159</v>
      </c>
    </row>
    <row r="243" spans="1:10" ht="15.75">
      <c r="A243" s="114"/>
      <c r="F243" s="165" t="s">
        <v>158</v>
      </c>
      <c r="G243" s="166" t="s">
        <v>158</v>
      </c>
      <c r="H243" s="167"/>
      <c r="I243" s="165" t="s">
        <v>158</v>
      </c>
      <c r="J243" s="166" t="s">
        <v>158</v>
      </c>
    </row>
    <row r="244" spans="1:10" ht="15.75">
      <c r="A244" s="114"/>
      <c r="F244" s="165" t="s">
        <v>262</v>
      </c>
      <c r="G244" s="166" t="s">
        <v>232</v>
      </c>
      <c r="H244" s="167"/>
      <c r="I244" s="165" t="s">
        <v>262</v>
      </c>
      <c r="J244" s="166" t="s">
        <v>232</v>
      </c>
    </row>
    <row r="245" spans="1:10" ht="15.75">
      <c r="A245" s="114"/>
      <c r="B245" s="338"/>
      <c r="C245" s="338"/>
      <c r="D245" s="338"/>
      <c r="F245" s="116"/>
      <c r="G245" s="168"/>
      <c r="H245" s="116"/>
      <c r="I245" s="116"/>
      <c r="J245" s="168" t="s">
        <v>183</v>
      </c>
    </row>
    <row r="246" spans="2:10" ht="15">
      <c r="B246" s="114" t="s">
        <v>3</v>
      </c>
      <c r="F246" s="120">
        <f>+'P&amp;L'!B42</f>
        <v>7789</v>
      </c>
      <c r="G246" s="120">
        <f>+'P&amp;L'!D42</f>
        <v>9147</v>
      </c>
      <c r="H246" s="120"/>
      <c r="I246" s="120">
        <f>+'P&amp;L'!F42</f>
        <v>31613</v>
      </c>
      <c r="J246" s="196">
        <f>+'P&amp;L'!H42</f>
        <v>28444</v>
      </c>
    </row>
    <row r="247" spans="1:10" ht="15">
      <c r="A247" s="114"/>
      <c r="B247" s="105" t="s">
        <v>181</v>
      </c>
      <c r="F247" s="120"/>
      <c r="G247" s="120"/>
      <c r="H247" s="120"/>
      <c r="I247" s="197"/>
      <c r="J247" s="198"/>
    </row>
    <row r="248" spans="1:10" ht="15">
      <c r="A248" s="114"/>
      <c r="F248" s="120"/>
      <c r="G248" s="120"/>
      <c r="H248" s="120"/>
      <c r="I248" s="197"/>
      <c r="J248" s="198"/>
    </row>
    <row r="249" spans="1:10" ht="15">
      <c r="A249" s="114"/>
      <c r="B249" s="114" t="s">
        <v>211</v>
      </c>
      <c r="F249" s="120">
        <v>410352</v>
      </c>
      <c r="G249" s="120">
        <v>410352</v>
      </c>
      <c r="H249" s="120"/>
      <c r="I249" s="120">
        <v>410352</v>
      </c>
      <c r="J249" s="196">
        <v>410352</v>
      </c>
    </row>
    <row r="250" spans="1:10" ht="15">
      <c r="A250" s="114"/>
      <c r="B250" s="105" t="s">
        <v>4</v>
      </c>
      <c r="F250" s="197"/>
      <c r="G250" s="197"/>
      <c r="H250" s="197"/>
      <c r="I250" s="197"/>
      <c r="J250" s="198"/>
    </row>
    <row r="251" spans="1:10" ht="15">
      <c r="A251" s="114"/>
      <c r="F251" s="197"/>
      <c r="G251" s="197"/>
      <c r="H251" s="197"/>
      <c r="I251" s="197"/>
      <c r="J251" s="198"/>
    </row>
    <row r="252" spans="1:10" ht="15.75" thickBot="1">
      <c r="A252" s="114"/>
      <c r="B252" s="105" t="s">
        <v>236</v>
      </c>
      <c r="F252" s="199">
        <f>F246/F249*100</f>
        <v>1.898126486528639</v>
      </c>
      <c r="G252" s="199">
        <f>G246/G249*100</f>
        <v>2.2290618785822907</v>
      </c>
      <c r="H252" s="200"/>
      <c r="I252" s="199">
        <f>I246/I249*100</f>
        <v>7.703873747416852</v>
      </c>
      <c r="J252" s="199">
        <f>J246/J249*100</f>
        <v>6.931609934885172</v>
      </c>
    </row>
    <row r="253" spans="1:10" ht="15.75" thickTop="1">
      <c r="A253" s="114"/>
      <c r="F253" s="187"/>
      <c r="G253" s="201"/>
      <c r="H253" s="201"/>
      <c r="I253" s="201"/>
      <c r="J253" s="202"/>
    </row>
    <row r="254" spans="1:10" ht="15">
      <c r="A254" s="114"/>
      <c r="G254" s="203"/>
      <c r="H254" s="203"/>
      <c r="I254" s="203"/>
      <c r="J254" s="203"/>
    </row>
    <row r="255" spans="1:10" ht="15.75">
      <c r="A255" s="96" t="s">
        <v>104</v>
      </c>
      <c r="G255" s="203"/>
      <c r="H255" s="203"/>
      <c r="I255" s="203"/>
      <c r="J255" s="203"/>
    </row>
    <row r="256" spans="1:10" ht="15">
      <c r="A256" s="114"/>
      <c r="G256" s="203"/>
      <c r="H256" s="203"/>
      <c r="I256" s="203"/>
      <c r="J256" s="203"/>
    </row>
    <row r="257" spans="1:3" ht="15.75">
      <c r="A257" s="104" t="s">
        <v>133</v>
      </c>
      <c r="B257" s="114"/>
      <c r="C257" s="114"/>
    </row>
    <row r="258" spans="1:3" ht="15">
      <c r="A258" s="105" t="s">
        <v>134</v>
      </c>
      <c r="B258" s="114"/>
      <c r="C258" s="114"/>
    </row>
    <row r="259" spans="1:3" ht="15">
      <c r="A259" s="335" t="s">
        <v>275</v>
      </c>
      <c r="B259" s="336"/>
      <c r="C259" s="336"/>
    </row>
    <row r="260" spans="1:3" ht="15">
      <c r="A260" s="105" t="s">
        <v>164</v>
      </c>
      <c r="B260" s="114"/>
      <c r="C260" s="114"/>
    </row>
    <row r="261" spans="1:3" ht="15">
      <c r="A261" s="114"/>
      <c r="B261" s="114"/>
      <c r="C261" s="114"/>
    </row>
    <row r="262" spans="1:3" ht="15">
      <c r="A262" s="114"/>
      <c r="B262" s="114"/>
      <c r="C262" s="114"/>
    </row>
    <row r="263" spans="1:3" ht="15">
      <c r="A263" s="114"/>
      <c r="B263" s="114"/>
      <c r="C263" s="114"/>
    </row>
    <row r="264" spans="1:3" ht="15">
      <c r="A264" s="114"/>
      <c r="B264" s="114"/>
      <c r="C264" s="114"/>
    </row>
    <row r="265" spans="1:3" ht="15">
      <c r="A265" s="114"/>
      <c r="B265" s="114"/>
      <c r="C265" s="114"/>
    </row>
    <row r="266" spans="1:3" ht="15">
      <c r="A266" s="114"/>
      <c r="B266" s="114"/>
      <c r="C266" s="114"/>
    </row>
    <row r="267" spans="1:3" ht="15">
      <c r="A267" s="114"/>
      <c r="B267" s="114"/>
      <c r="C267" s="114"/>
    </row>
    <row r="268" spans="1:3" ht="15">
      <c r="A268" s="114"/>
      <c r="B268" s="114"/>
      <c r="C268" s="114"/>
    </row>
    <row r="269" spans="1:3" ht="15">
      <c r="A269" s="114"/>
      <c r="B269" s="114"/>
      <c r="C269" s="114"/>
    </row>
    <row r="270" spans="1:3" ht="15">
      <c r="A270" s="114"/>
      <c r="B270" s="114"/>
      <c r="C270" s="114"/>
    </row>
    <row r="271" spans="1:3" ht="15">
      <c r="A271" s="114"/>
      <c r="B271" s="114"/>
      <c r="C271" s="114"/>
    </row>
    <row r="272" spans="1:3" ht="15">
      <c r="A272" s="114"/>
      <c r="B272" s="114"/>
      <c r="C272" s="114"/>
    </row>
    <row r="273" spans="1:3" ht="15">
      <c r="A273" s="114"/>
      <c r="B273" s="114"/>
      <c r="C273" s="114"/>
    </row>
    <row r="274" spans="1:3" ht="15">
      <c r="A274" s="114"/>
      <c r="B274" s="114"/>
      <c r="C274" s="114"/>
    </row>
    <row r="275" spans="1:3" ht="15">
      <c r="A275" s="114"/>
      <c r="B275" s="114"/>
      <c r="C275" s="114"/>
    </row>
    <row r="276" spans="1:3" ht="15">
      <c r="A276" s="114"/>
      <c r="B276" s="114"/>
      <c r="C276" s="114"/>
    </row>
    <row r="277" spans="1:3" ht="15">
      <c r="A277" s="114"/>
      <c r="B277" s="114"/>
      <c r="C277" s="114"/>
    </row>
    <row r="278" spans="1:3" ht="15">
      <c r="A278" s="114"/>
      <c r="B278" s="114"/>
      <c r="C278" s="114"/>
    </row>
    <row r="279" spans="1:3" ht="15">
      <c r="A279" s="114"/>
      <c r="B279" s="114"/>
      <c r="C279" s="114"/>
    </row>
    <row r="280" spans="1:3" ht="15">
      <c r="A280" s="114"/>
      <c r="B280" s="114"/>
      <c r="C280" s="114"/>
    </row>
    <row r="281" spans="1:3" ht="15">
      <c r="A281" s="114"/>
      <c r="B281" s="114"/>
      <c r="C281" s="114"/>
    </row>
    <row r="282" spans="1:3" ht="15">
      <c r="A282" s="114"/>
      <c r="B282" s="114"/>
      <c r="C282" s="114"/>
    </row>
  </sheetData>
  <mergeCells count="32">
    <mergeCell ref="B192:J193"/>
    <mergeCell ref="G123:H123"/>
    <mergeCell ref="F148:G148"/>
    <mergeCell ref="B135:J136"/>
    <mergeCell ref="B138:J139"/>
    <mergeCell ref="B144:J144"/>
    <mergeCell ref="A259:C259"/>
    <mergeCell ref="I240:J240"/>
    <mergeCell ref="F240:G240"/>
    <mergeCell ref="B245:D245"/>
    <mergeCell ref="B236:J236"/>
    <mergeCell ref="B98:J99"/>
    <mergeCell ref="B104:J105"/>
    <mergeCell ref="C172:J172"/>
    <mergeCell ref="B160:J161"/>
    <mergeCell ref="B226:J226"/>
    <mergeCell ref="B182:J183"/>
    <mergeCell ref="B231:J231"/>
    <mergeCell ref="B195:J196"/>
    <mergeCell ref="I148:J148"/>
    <mergeCell ref="B14:J16"/>
    <mergeCell ref="B25:J25"/>
    <mergeCell ref="B31:J31"/>
    <mergeCell ref="B18:J20"/>
    <mergeCell ref="B26:J26"/>
    <mergeCell ref="B46:J47"/>
    <mergeCell ref="G121:H121"/>
    <mergeCell ref="B116:J116"/>
    <mergeCell ref="E68:J68"/>
    <mergeCell ref="B87:J88"/>
    <mergeCell ref="B108:J108"/>
    <mergeCell ref="B107:J107"/>
  </mergeCells>
  <printOptions/>
  <pageMargins left="0.42" right="0.16" top="0.48" bottom="0.39" header="0.45" footer="0.39"/>
  <pageSetup horizontalDpi="600" verticalDpi="600" orientation="portrait" paperSize="9" scale="72" r:id="rId2"/>
  <headerFooter alignWithMargins="0">
    <oddFooter>&amp;C&amp;P</oddFooter>
  </headerFooter>
  <rowBreaks count="4" manualBreakCount="4">
    <brk id="54" max="9" man="1"/>
    <brk id="109" max="9" man="1"/>
    <brk id="161" max="9" man="1"/>
    <brk id="215"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82"/>
  <sheetViews>
    <sheetView zoomScale="75" zoomScaleNormal="75" workbookViewId="0" topLeftCell="A1">
      <selection activeCell="A11" sqref="A11"/>
    </sheetView>
  </sheetViews>
  <sheetFormatPr defaultColWidth="9.140625" defaultRowHeight="12.75"/>
  <cols>
    <col min="1" max="1" width="36.00390625" style="116" customWidth="1"/>
    <col min="2" max="2" width="17.57421875" style="116" customWidth="1"/>
    <col min="3" max="3" width="1.7109375" style="116" customWidth="1"/>
    <col min="4" max="4" width="17.57421875" style="116" customWidth="1"/>
    <col min="5" max="5" width="1.7109375" style="116" customWidth="1"/>
    <col min="6" max="6" width="17.57421875" style="116" customWidth="1"/>
    <col min="7" max="7" width="1.8515625" style="116" customWidth="1"/>
    <col min="8" max="8" width="15.57421875" style="116" customWidth="1"/>
    <col min="9" max="9" width="1.7109375" style="9" customWidth="1"/>
    <col min="10" max="16384" width="9.140625" style="11" customWidth="1"/>
  </cols>
  <sheetData>
    <row r="4" spans="1:9" ht="15.75">
      <c r="A4" s="96" t="s">
        <v>0</v>
      </c>
      <c r="D4" s="204"/>
      <c r="E4" s="204"/>
      <c r="F4" s="204"/>
      <c r="G4" s="204"/>
      <c r="H4" s="204"/>
      <c r="I4" s="10"/>
    </row>
    <row r="5" spans="1:9" ht="15">
      <c r="A5" s="98"/>
      <c r="B5" s="204"/>
      <c r="C5" s="204"/>
      <c r="D5" s="204"/>
      <c r="E5" s="204"/>
      <c r="F5" s="204"/>
      <c r="G5" s="204"/>
      <c r="H5" s="124"/>
      <c r="I5" s="10"/>
    </row>
    <row r="6" ht="15.75">
      <c r="A6" s="96" t="str">
        <f>+'Notes-pg 5'!A5</f>
        <v>QUARTERLY REPORT FOR THE FOURTH QUARTER ENDED 31 JULY 2010</v>
      </c>
    </row>
    <row r="7" spans="2:9" ht="15">
      <c r="B7" s="187"/>
      <c r="C7" s="187"/>
      <c r="D7" s="187"/>
      <c r="E7" s="187"/>
      <c r="F7" s="187"/>
      <c r="G7" s="187"/>
      <c r="H7" s="187"/>
      <c r="I7" s="13"/>
    </row>
    <row r="8" spans="1:9" ht="15.75">
      <c r="A8" s="205" t="s">
        <v>282</v>
      </c>
      <c r="B8" s="187"/>
      <c r="C8" s="187"/>
      <c r="D8" s="187"/>
      <c r="E8" s="187"/>
      <c r="F8" s="187"/>
      <c r="G8" s="187"/>
      <c r="H8" s="187"/>
      <c r="I8" s="13"/>
    </row>
    <row r="9" spans="1:9" ht="15.75">
      <c r="A9" s="205"/>
      <c r="B9" s="187"/>
      <c r="C9" s="187"/>
      <c r="D9" s="187"/>
      <c r="E9" s="187"/>
      <c r="F9" s="187"/>
      <c r="G9" s="187"/>
      <c r="H9" s="187"/>
      <c r="I9" s="13"/>
    </row>
    <row r="10" spans="1:13" ht="15">
      <c r="A10" s="187"/>
      <c r="B10" s="187"/>
      <c r="C10" s="187"/>
      <c r="D10" s="187"/>
      <c r="E10" s="187"/>
      <c r="F10" s="187"/>
      <c r="G10" s="187"/>
      <c r="H10" s="187"/>
      <c r="I10" s="13"/>
      <c r="J10" s="5"/>
      <c r="K10" s="5"/>
      <c r="L10" s="5"/>
      <c r="M10" s="5"/>
    </row>
    <row r="11" spans="1:13" ht="16.5" thickBot="1">
      <c r="A11" s="187"/>
      <c r="B11" s="317" t="s">
        <v>72</v>
      </c>
      <c r="C11" s="318"/>
      <c r="D11" s="319"/>
      <c r="E11" s="206"/>
      <c r="F11" s="317" t="s">
        <v>73</v>
      </c>
      <c r="G11" s="318"/>
      <c r="H11" s="318"/>
      <c r="I11" s="15"/>
      <c r="J11" s="5"/>
      <c r="K11" s="5"/>
      <c r="L11" s="5"/>
      <c r="M11" s="5"/>
    </row>
    <row r="12" spans="1:13" ht="15">
      <c r="A12" s="187"/>
      <c r="B12" s="192"/>
      <c r="C12" s="192"/>
      <c r="D12" s="192"/>
      <c r="E12" s="192"/>
      <c r="F12" s="192"/>
      <c r="G12" s="192"/>
      <c r="H12" s="192"/>
      <c r="I12" s="15"/>
      <c r="J12" s="5"/>
      <c r="K12" s="5"/>
      <c r="L12" s="5"/>
      <c r="M12" s="5"/>
    </row>
    <row r="13" spans="1:13" ht="15.75">
      <c r="A13" s="187"/>
      <c r="B13" s="207" t="s">
        <v>69</v>
      </c>
      <c r="C13" s="208"/>
      <c r="D13" s="208" t="s">
        <v>69</v>
      </c>
      <c r="E13" s="208"/>
      <c r="F13" s="209" t="s">
        <v>135</v>
      </c>
      <c r="G13" s="210"/>
      <c r="H13" s="211" t="s">
        <v>135</v>
      </c>
      <c r="I13" s="16"/>
      <c r="J13" s="5"/>
      <c r="K13" s="5"/>
      <c r="L13" s="5"/>
      <c r="M13" s="5"/>
    </row>
    <row r="14" spans="1:13" ht="15.75">
      <c r="A14" s="187"/>
      <c r="B14" s="207" t="s">
        <v>74</v>
      </c>
      <c r="C14" s="208"/>
      <c r="D14" s="208" t="s">
        <v>74</v>
      </c>
      <c r="E14" s="208"/>
      <c r="F14" s="209" t="s">
        <v>74</v>
      </c>
      <c r="G14" s="211"/>
      <c r="H14" s="211" t="s">
        <v>74</v>
      </c>
      <c r="I14" s="15"/>
      <c r="J14" s="5"/>
      <c r="K14" s="5"/>
      <c r="L14" s="5"/>
      <c r="M14" s="5"/>
    </row>
    <row r="15" spans="1:13" ht="15.75">
      <c r="A15" s="187"/>
      <c r="B15" s="209" t="s">
        <v>262</v>
      </c>
      <c r="C15" s="210"/>
      <c r="D15" s="211" t="s">
        <v>232</v>
      </c>
      <c r="E15" s="211"/>
      <c r="F15" s="209" t="s">
        <v>262</v>
      </c>
      <c r="G15" s="210"/>
      <c r="H15" s="211" t="s">
        <v>232</v>
      </c>
      <c r="I15" s="17"/>
      <c r="J15" s="5"/>
      <c r="K15" s="5"/>
      <c r="L15" s="5"/>
      <c r="M15" s="5"/>
    </row>
    <row r="16" spans="1:13" ht="15.75">
      <c r="A16" s="187"/>
      <c r="B16" s="209"/>
      <c r="C16" s="210"/>
      <c r="D16" s="211"/>
      <c r="E16" s="211"/>
      <c r="F16" s="168" t="s">
        <v>15</v>
      </c>
      <c r="G16" s="210"/>
      <c r="H16" s="168" t="s">
        <v>183</v>
      </c>
      <c r="I16" s="17"/>
      <c r="J16" s="5"/>
      <c r="K16" s="5"/>
      <c r="L16" s="5"/>
      <c r="M16" s="5"/>
    </row>
    <row r="17" spans="1:9" ht="15.75">
      <c r="A17" s="187"/>
      <c r="B17" s="207" t="s">
        <v>43</v>
      </c>
      <c r="C17" s="207"/>
      <c r="D17" s="208" t="s">
        <v>43</v>
      </c>
      <c r="E17" s="208"/>
      <c r="F17" s="207" t="s">
        <v>43</v>
      </c>
      <c r="G17" s="207"/>
      <c r="H17" s="208" t="s">
        <v>43</v>
      </c>
      <c r="I17" s="13"/>
    </row>
    <row r="18" spans="2:9" ht="15">
      <c r="B18" s="212"/>
      <c r="C18" s="212"/>
      <c r="D18" s="187"/>
      <c r="E18" s="187"/>
      <c r="F18" s="212"/>
      <c r="G18" s="212"/>
      <c r="H18" s="187"/>
      <c r="I18" s="13"/>
    </row>
    <row r="19" spans="1:10" ht="15">
      <c r="A19" s="187" t="s">
        <v>28</v>
      </c>
      <c r="B19" s="213">
        <v>131906</v>
      </c>
      <c r="C19" s="213"/>
      <c r="D19" s="213">
        <v>124112</v>
      </c>
      <c r="E19" s="213"/>
      <c r="F19" s="213">
        <v>561242</v>
      </c>
      <c r="G19" s="213"/>
      <c r="H19" s="213">
        <v>541636</v>
      </c>
      <c r="I19" s="17"/>
      <c r="J19" s="94"/>
    </row>
    <row r="20" spans="1:9" ht="15">
      <c r="A20" s="187"/>
      <c r="B20" s="213"/>
      <c r="C20" s="213"/>
      <c r="D20" s="213"/>
      <c r="E20" s="213"/>
      <c r="F20" s="213"/>
      <c r="G20" s="213"/>
      <c r="H20" s="213"/>
      <c r="I20" s="17"/>
    </row>
    <row r="21" spans="1:9" ht="15">
      <c r="A21" s="187" t="s">
        <v>75</v>
      </c>
      <c r="B21" s="213">
        <v>1007</v>
      </c>
      <c r="C21" s="213"/>
      <c r="D21" s="213">
        <v>586</v>
      </c>
      <c r="E21" s="213"/>
      <c r="F21" s="213">
        <v>1801</v>
      </c>
      <c r="G21" s="213"/>
      <c r="H21" s="213">
        <v>3572</v>
      </c>
      <c r="I21" s="17"/>
    </row>
    <row r="22" spans="1:9" ht="15">
      <c r="A22" s="187"/>
      <c r="B22" s="213"/>
      <c r="C22" s="213"/>
      <c r="D22" s="213"/>
      <c r="E22" s="213"/>
      <c r="F22" s="213"/>
      <c r="G22" s="213"/>
      <c r="H22" s="213"/>
      <c r="I22" s="17"/>
    </row>
    <row r="23" spans="1:9" ht="15">
      <c r="A23" s="187" t="s">
        <v>254</v>
      </c>
      <c r="B23" s="213">
        <f>-90289-15687-14700</f>
        <v>-120676</v>
      </c>
      <c r="C23" s="213"/>
      <c r="D23" s="213">
        <v>-111656</v>
      </c>
      <c r="E23" s="213"/>
      <c r="F23" s="213">
        <f>-388885-60776-58641</f>
        <v>-508302</v>
      </c>
      <c r="G23" s="213"/>
      <c r="H23" s="213">
        <f>-376818-59964-59607</f>
        <v>-496389</v>
      </c>
      <c r="I23" s="17"/>
    </row>
    <row r="24" spans="1:9" ht="15">
      <c r="A24" s="187"/>
      <c r="B24" s="214"/>
      <c r="C24" s="213"/>
      <c r="D24" s="214"/>
      <c r="E24" s="213"/>
      <c r="F24" s="214"/>
      <c r="G24" s="213"/>
      <c r="H24" s="214"/>
      <c r="I24" s="17"/>
    </row>
    <row r="25" spans="1:9" ht="15">
      <c r="A25" s="187"/>
      <c r="B25" s="213"/>
      <c r="C25" s="213"/>
      <c r="D25" s="213"/>
      <c r="E25" s="213"/>
      <c r="F25" s="213"/>
      <c r="G25" s="213"/>
      <c r="H25" s="213"/>
      <c r="I25" s="17"/>
    </row>
    <row r="26" spans="1:9" ht="15">
      <c r="A26" s="187" t="s">
        <v>76</v>
      </c>
      <c r="B26" s="213">
        <f>SUM(B19:B23)</f>
        <v>12237</v>
      </c>
      <c r="C26" s="213"/>
      <c r="D26" s="213">
        <f>SUM(D19:D23)</f>
        <v>13042</v>
      </c>
      <c r="E26" s="213"/>
      <c r="F26" s="213">
        <f>SUM(F19:F23)</f>
        <v>54741</v>
      </c>
      <c r="G26" s="213"/>
      <c r="H26" s="213">
        <f>SUM(H19:H23)</f>
        <v>48819</v>
      </c>
      <c r="I26" s="17"/>
    </row>
    <row r="27" spans="1:9" ht="15">
      <c r="A27" s="187"/>
      <c r="B27" s="213"/>
      <c r="C27" s="213"/>
      <c r="D27" s="213"/>
      <c r="E27" s="213"/>
      <c r="F27" s="213"/>
      <c r="G27" s="213"/>
      <c r="H27" s="213"/>
      <c r="I27" s="17"/>
    </row>
    <row r="28" spans="1:9" ht="15">
      <c r="A28" s="215" t="s">
        <v>77</v>
      </c>
      <c r="B28" s="214">
        <v>-2628</v>
      </c>
      <c r="C28" s="213"/>
      <c r="D28" s="214">
        <v>-1353</v>
      </c>
      <c r="E28" s="213"/>
      <c r="F28" s="214">
        <v>-10426</v>
      </c>
      <c r="G28" s="213"/>
      <c r="H28" s="214">
        <v>-10261</v>
      </c>
      <c r="I28" s="17"/>
    </row>
    <row r="29" spans="1:9" ht="15">
      <c r="A29" s="187"/>
      <c r="B29" s="213"/>
      <c r="C29" s="213"/>
      <c r="D29" s="213"/>
      <c r="E29" s="213"/>
      <c r="F29" s="213"/>
      <c r="G29" s="213"/>
      <c r="H29" s="213"/>
      <c r="I29" s="17"/>
    </row>
    <row r="30" spans="1:9" ht="15">
      <c r="A30" s="187" t="s">
        <v>55</v>
      </c>
      <c r="B30" s="213">
        <f>SUM(B26:B28)</f>
        <v>9609</v>
      </c>
      <c r="C30" s="213"/>
      <c r="D30" s="213">
        <f>SUM(D26:D28)</f>
        <v>11689</v>
      </c>
      <c r="E30" s="213"/>
      <c r="F30" s="213">
        <f>SUM(F26:F28)</f>
        <v>44315</v>
      </c>
      <c r="G30" s="213"/>
      <c r="H30" s="213">
        <f>SUM(H26:H28)</f>
        <v>38558</v>
      </c>
      <c r="I30" s="16"/>
    </row>
    <row r="31" spans="1:9" ht="15">
      <c r="A31" s="187"/>
      <c r="B31" s="308"/>
      <c r="C31" s="213"/>
      <c r="D31" s="308"/>
      <c r="E31" s="213"/>
      <c r="F31" s="308"/>
      <c r="G31" s="213"/>
      <c r="H31" s="213"/>
      <c r="I31" s="16"/>
    </row>
    <row r="32" spans="1:9" ht="15">
      <c r="A32" s="187" t="s">
        <v>39</v>
      </c>
      <c r="B32" s="214">
        <v>-1820</v>
      </c>
      <c r="D32" s="214">
        <v>-2542</v>
      </c>
      <c r="E32" s="213"/>
      <c r="F32" s="214">
        <v>-12702</v>
      </c>
      <c r="G32" s="213"/>
      <c r="H32" s="214">
        <v>-10138</v>
      </c>
      <c r="I32" s="16"/>
    </row>
    <row r="33" spans="1:9" ht="15">
      <c r="A33" s="187"/>
      <c r="E33" s="213"/>
      <c r="G33" s="213"/>
      <c r="I33" s="16"/>
    </row>
    <row r="34" spans="1:10" ht="15.75" thickBot="1">
      <c r="A34" s="187" t="s">
        <v>78</v>
      </c>
      <c r="B34" s="216">
        <f>SUM(B30:B32)</f>
        <v>7789</v>
      </c>
      <c r="C34" s="187"/>
      <c r="D34" s="216">
        <f>SUM(D30:D32)</f>
        <v>9147</v>
      </c>
      <c r="E34" s="187"/>
      <c r="F34" s="216">
        <f>SUM(F30:F32)</f>
        <v>31613</v>
      </c>
      <c r="G34" s="187"/>
      <c r="H34" s="216">
        <f>SUM(H30:H32)</f>
        <v>28420</v>
      </c>
      <c r="I34" s="18"/>
      <c r="J34" s="94"/>
    </row>
    <row r="35" spans="1:10" ht="15">
      <c r="A35" s="187"/>
      <c r="B35" s="213"/>
      <c r="C35" s="187"/>
      <c r="D35" s="213"/>
      <c r="E35" s="187"/>
      <c r="F35" s="213"/>
      <c r="G35" s="187"/>
      <c r="H35" s="213"/>
      <c r="I35" s="18"/>
      <c r="J35" s="94"/>
    </row>
    <row r="36" spans="1:10" ht="15">
      <c r="A36" s="187" t="s">
        <v>284</v>
      </c>
      <c r="B36" s="213">
        <v>0</v>
      </c>
      <c r="C36" s="187"/>
      <c r="D36" s="213">
        <v>0</v>
      </c>
      <c r="E36" s="187"/>
      <c r="F36" s="213">
        <v>0</v>
      </c>
      <c r="G36" s="187"/>
      <c r="H36" s="213">
        <v>0</v>
      </c>
      <c r="I36" s="18"/>
      <c r="J36" s="94"/>
    </row>
    <row r="37" spans="1:10" ht="15">
      <c r="A37" s="187"/>
      <c r="B37" s="213"/>
      <c r="C37" s="187"/>
      <c r="D37" s="213"/>
      <c r="E37" s="187"/>
      <c r="F37" s="213"/>
      <c r="G37" s="187"/>
      <c r="H37" s="213"/>
      <c r="I37" s="18"/>
      <c r="J37" s="94"/>
    </row>
    <row r="38" spans="1:10" ht="15.75" thickBot="1">
      <c r="A38" s="187" t="s">
        <v>285</v>
      </c>
      <c r="B38" s="316">
        <f>+B34+B36</f>
        <v>7789</v>
      </c>
      <c r="C38" s="187"/>
      <c r="D38" s="316">
        <f>+D34+D36</f>
        <v>9147</v>
      </c>
      <c r="E38" s="187"/>
      <c r="F38" s="316">
        <f>+F34+F36</f>
        <v>31613</v>
      </c>
      <c r="G38" s="187"/>
      <c r="H38" s="316">
        <f>+H34+H36</f>
        <v>28420</v>
      </c>
      <c r="I38" s="18"/>
      <c r="J38" s="94"/>
    </row>
    <row r="39" spans="1:10" ht="15">
      <c r="A39" s="187"/>
      <c r="B39" s="213"/>
      <c r="C39" s="187"/>
      <c r="D39" s="213"/>
      <c r="E39" s="187"/>
      <c r="F39" s="213"/>
      <c r="G39" s="187"/>
      <c r="H39" s="213"/>
      <c r="I39" s="18"/>
      <c r="J39" s="94"/>
    </row>
    <row r="40" spans="1:9" ht="15">
      <c r="A40" s="187"/>
      <c r="B40" s="187"/>
      <c r="C40" s="187"/>
      <c r="D40" s="187"/>
      <c r="E40" s="187"/>
      <c r="F40" s="187"/>
      <c r="G40" s="187"/>
      <c r="H40" s="187"/>
      <c r="I40" s="13"/>
    </row>
    <row r="41" spans="1:9" ht="15">
      <c r="A41" s="187" t="s">
        <v>12</v>
      </c>
      <c r="B41" s="187"/>
      <c r="C41" s="187"/>
      <c r="D41" s="187"/>
      <c r="E41" s="187"/>
      <c r="F41" s="187"/>
      <c r="G41" s="187"/>
      <c r="H41" s="187"/>
      <c r="I41" s="13"/>
    </row>
    <row r="42" spans="1:9" ht="15">
      <c r="A42" s="187" t="s">
        <v>214</v>
      </c>
      <c r="B42" s="197">
        <v>7789</v>
      </c>
      <c r="C42" s="187"/>
      <c r="D42" s="197">
        <v>9147</v>
      </c>
      <c r="E42" s="187"/>
      <c r="F42" s="197">
        <v>31613</v>
      </c>
      <c r="G42" s="187"/>
      <c r="H42" s="197">
        <v>28444</v>
      </c>
      <c r="I42" s="13"/>
    </row>
    <row r="43" spans="1:9" ht="15">
      <c r="A43" s="187" t="s">
        <v>13</v>
      </c>
      <c r="B43" s="197">
        <v>0</v>
      </c>
      <c r="C43" s="187"/>
      <c r="D43" s="197">
        <v>0</v>
      </c>
      <c r="E43" s="187"/>
      <c r="F43" s="197">
        <v>0</v>
      </c>
      <c r="G43" s="187"/>
      <c r="H43" s="197">
        <v>-24</v>
      </c>
      <c r="I43" s="13"/>
    </row>
    <row r="44" spans="1:9" ht="15.75" thickBot="1">
      <c r="A44" s="187"/>
      <c r="B44" s="217">
        <f>+B42+B43</f>
        <v>7789</v>
      </c>
      <c r="C44" s="187"/>
      <c r="D44" s="217">
        <f>+D42+D43</f>
        <v>9147</v>
      </c>
      <c r="E44" s="187"/>
      <c r="F44" s="217">
        <f>+F42+F43</f>
        <v>31613</v>
      </c>
      <c r="G44" s="187"/>
      <c r="H44" s="217">
        <f>+H42+H43</f>
        <v>28420</v>
      </c>
      <c r="I44" s="13"/>
    </row>
    <row r="45" spans="1:9" ht="15">
      <c r="A45" s="187"/>
      <c r="B45" s="187"/>
      <c r="C45" s="187"/>
      <c r="D45" s="187"/>
      <c r="E45" s="187"/>
      <c r="F45" s="187"/>
      <c r="G45" s="187"/>
      <c r="H45" s="187"/>
      <c r="I45" s="13"/>
    </row>
    <row r="46" spans="1:9" ht="15">
      <c r="A46" s="187"/>
      <c r="B46" s="312"/>
      <c r="C46" s="187"/>
      <c r="D46" s="187"/>
      <c r="E46" s="187"/>
      <c r="F46" s="187"/>
      <c r="G46" s="187"/>
      <c r="H46" s="187"/>
      <c r="I46" s="13"/>
    </row>
    <row r="47" spans="1:9" ht="15">
      <c r="A47" s="187" t="s">
        <v>14</v>
      </c>
      <c r="D47" s="218"/>
      <c r="H47" s="218"/>
      <c r="I47" s="11"/>
    </row>
    <row r="48" spans="1:9" ht="15">
      <c r="A48" s="187" t="s">
        <v>215</v>
      </c>
      <c r="D48" s="218"/>
      <c r="H48" s="218"/>
      <c r="I48" s="11"/>
    </row>
    <row r="49" spans="1:9" ht="15.75" thickBot="1">
      <c r="A49" s="187" t="s">
        <v>237</v>
      </c>
      <c r="B49" s="219">
        <f>'Notes-pg 5'!F252</f>
        <v>1.898126486528639</v>
      </c>
      <c r="C49" s="187"/>
      <c r="D49" s="220">
        <f>'Notes-pg 5'!G252</f>
        <v>2.2290618785822907</v>
      </c>
      <c r="E49" s="187"/>
      <c r="F49" s="219">
        <f>'Notes-pg 5'!I252</f>
        <v>7.703873747416852</v>
      </c>
      <c r="G49" s="187"/>
      <c r="H49" s="220">
        <f>'Notes-pg 5'!J252</f>
        <v>6.931609934885172</v>
      </c>
      <c r="I49" s="13"/>
    </row>
    <row r="50" spans="1:9" ht="15">
      <c r="A50" s="187"/>
      <c r="B50" s="221"/>
      <c r="C50" s="187"/>
      <c r="D50" s="222"/>
      <c r="E50" s="187"/>
      <c r="F50" s="221"/>
      <c r="G50" s="187"/>
      <c r="H50" s="222"/>
      <c r="I50" s="13"/>
    </row>
    <row r="51" spans="1:9" ht="15">
      <c r="A51" s="187"/>
      <c r="B51" s="187"/>
      <c r="C51" s="187"/>
      <c r="D51" s="187"/>
      <c r="E51" s="187"/>
      <c r="F51" s="187"/>
      <c r="G51" s="187"/>
      <c r="H51" s="187"/>
      <c r="I51" s="13"/>
    </row>
    <row r="52" spans="1:9" ht="14.25">
      <c r="A52" s="333" t="s">
        <v>286</v>
      </c>
      <c r="B52" s="333"/>
      <c r="C52" s="333"/>
      <c r="D52" s="333"/>
      <c r="E52" s="333"/>
      <c r="F52" s="333"/>
      <c r="G52" s="333"/>
      <c r="H52" s="333"/>
      <c r="I52" s="13"/>
    </row>
    <row r="53" spans="1:9" ht="14.25">
      <c r="A53" s="333"/>
      <c r="B53" s="333"/>
      <c r="C53" s="333"/>
      <c r="D53" s="333"/>
      <c r="E53" s="333"/>
      <c r="F53" s="333"/>
      <c r="G53" s="333"/>
      <c r="H53" s="333"/>
      <c r="I53" s="13"/>
    </row>
    <row r="54" spans="1:9" ht="15">
      <c r="A54" s="187"/>
      <c r="B54" s="187"/>
      <c r="C54" s="187"/>
      <c r="D54" s="187"/>
      <c r="E54" s="187"/>
      <c r="F54" s="187"/>
      <c r="G54" s="187"/>
      <c r="H54" s="187"/>
      <c r="I54" s="13"/>
    </row>
    <row r="55" spans="2:9" ht="15">
      <c r="B55" s="187"/>
      <c r="C55" s="187"/>
      <c r="D55" s="187"/>
      <c r="E55" s="187"/>
      <c r="F55" s="187"/>
      <c r="G55" s="187"/>
      <c r="H55" s="187"/>
      <c r="I55" s="13"/>
    </row>
    <row r="56" spans="1:9" ht="15">
      <c r="A56" s="187"/>
      <c r="B56" s="187"/>
      <c r="C56" s="187"/>
      <c r="D56" s="187"/>
      <c r="E56" s="187"/>
      <c r="F56" s="187"/>
      <c r="G56" s="187"/>
      <c r="H56" s="187"/>
      <c r="I56" s="13"/>
    </row>
    <row r="57" spans="1:9" ht="15">
      <c r="A57" s="187"/>
      <c r="B57" s="187"/>
      <c r="C57" s="187"/>
      <c r="D57" s="187"/>
      <c r="E57" s="187"/>
      <c r="F57" s="187"/>
      <c r="G57" s="187"/>
      <c r="H57" s="187"/>
      <c r="I57" s="13"/>
    </row>
    <row r="58" spans="1:9" ht="15">
      <c r="A58" s="187"/>
      <c r="B58" s="187"/>
      <c r="C58" s="187"/>
      <c r="D58" s="187"/>
      <c r="E58" s="187"/>
      <c r="F58" s="187"/>
      <c r="G58" s="187"/>
      <c r="H58" s="187"/>
      <c r="I58" s="13"/>
    </row>
    <row r="59" spans="1:9" ht="15">
      <c r="A59" s="187"/>
      <c r="B59" s="187"/>
      <c r="C59" s="187"/>
      <c r="D59" s="187"/>
      <c r="E59" s="187"/>
      <c r="F59" s="187"/>
      <c r="G59" s="187"/>
      <c r="H59" s="187"/>
      <c r="I59" s="13"/>
    </row>
    <row r="60" spans="1:9" ht="15">
      <c r="A60" s="187"/>
      <c r="B60" s="187"/>
      <c r="C60" s="187"/>
      <c r="D60" s="187"/>
      <c r="E60" s="187"/>
      <c r="F60" s="187"/>
      <c r="G60" s="187"/>
      <c r="H60" s="187"/>
      <c r="I60" s="13"/>
    </row>
    <row r="61" spans="1:9" ht="15">
      <c r="A61" s="187"/>
      <c r="B61" s="187"/>
      <c r="C61" s="187"/>
      <c r="D61" s="187"/>
      <c r="E61" s="187"/>
      <c r="F61" s="187"/>
      <c r="G61" s="187"/>
      <c r="H61" s="187"/>
      <c r="I61" s="13"/>
    </row>
    <row r="62" spans="1:9" ht="15">
      <c r="A62" s="187"/>
      <c r="B62" s="187"/>
      <c r="C62" s="187"/>
      <c r="D62" s="187"/>
      <c r="E62" s="187"/>
      <c r="F62" s="187"/>
      <c r="G62" s="187"/>
      <c r="H62" s="187"/>
      <c r="I62" s="13"/>
    </row>
    <row r="63" spans="1:9" ht="15">
      <c r="A63" s="187"/>
      <c r="B63" s="187"/>
      <c r="C63" s="187"/>
      <c r="D63" s="187"/>
      <c r="E63" s="187"/>
      <c r="F63" s="187"/>
      <c r="G63" s="187"/>
      <c r="H63" s="187"/>
      <c r="I63" s="13"/>
    </row>
    <row r="64" spans="1:9" ht="15">
      <c r="A64" s="187"/>
      <c r="B64" s="187"/>
      <c r="C64" s="187"/>
      <c r="D64" s="187"/>
      <c r="E64" s="187"/>
      <c r="F64" s="187"/>
      <c r="G64" s="187"/>
      <c r="H64" s="187"/>
      <c r="I64" s="13"/>
    </row>
    <row r="65" spans="1:9" ht="15">
      <c r="A65" s="187"/>
      <c r="B65" s="187"/>
      <c r="C65" s="187"/>
      <c r="D65" s="187"/>
      <c r="E65" s="187"/>
      <c r="F65" s="187"/>
      <c r="G65" s="187"/>
      <c r="H65" s="187"/>
      <c r="I65" s="13"/>
    </row>
    <row r="66" spans="1:9" ht="15">
      <c r="A66" s="187"/>
      <c r="B66" s="187"/>
      <c r="C66" s="187"/>
      <c r="D66" s="187"/>
      <c r="E66" s="187"/>
      <c r="F66" s="187"/>
      <c r="G66" s="187"/>
      <c r="H66" s="187"/>
      <c r="I66" s="13"/>
    </row>
    <row r="67" spans="1:9" ht="15">
      <c r="A67" s="187"/>
      <c r="B67" s="187"/>
      <c r="C67" s="187"/>
      <c r="D67" s="187"/>
      <c r="E67" s="187"/>
      <c r="F67" s="187"/>
      <c r="G67" s="187"/>
      <c r="H67" s="187"/>
      <c r="I67" s="13"/>
    </row>
    <row r="68" spans="1:9" ht="15">
      <c r="A68" s="187"/>
      <c r="B68" s="187"/>
      <c r="C68" s="187"/>
      <c r="D68" s="187"/>
      <c r="E68" s="187"/>
      <c r="F68" s="187"/>
      <c r="G68" s="187"/>
      <c r="H68" s="187"/>
      <c r="I68" s="13"/>
    </row>
    <row r="69" spans="1:9" ht="15">
      <c r="A69" s="187"/>
      <c r="B69" s="187"/>
      <c r="C69" s="187"/>
      <c r="D69" s="187"/>
      <c r="E69" s="187"/>
      <c r="F69" s="187"/>
      <c r="G69" s="187"/>
      <c r="H69" s="187"/>
      <c r="I69" s="13"/>
    </row>
    <row r="70" spans="1:9" ht="15">
      <c r="A70" s="187"/>
      <c r="B70" s="187"/>
      <c r="C70" s="187"/>
      <c r="D70" s="187"/>
      <c r="E70" s="187"/>
      <c r="F70" s="187"/>
      <c r="G70" s="187"/>
      <c r="H70" s="187"/>
      <c r="I70" s="13"/>
    </row>
    <row r="71" spans="1:9" ht="15">
      <c r="A71" s="187"/>
      <c r="B71" s="187"/>
      <c r="C71" s="187"/>
      <c r="D71" s="187"/>
      <c r="E71" s="187"/>
      <c r="F71" s="187"/>
      <c r="G71" s="187"/>
      <c r="H71" s="187"/>
      <c r="I71" s="13"/>
    </row>
    <row r="72" spans="1:9" ht="15">
      <c r="A72" s="187"/>
      <c r="B72" s="187"/>
      <c r="C72" s="187"/>
      <c r="D72" s="187"/>
      <c r="E72" s="187"/>
      <c r="F72" s="187"/>
      <c r="G72" s="187"/>
      <c r="H72" s="187"/>
      <c r="I72" s="13"/>
    </row>
    <row r="73" spans="1:9" ht="15">
      <c r="A73" s="187"/>
      <c r="B73" s="187"/>
      <c r="C73" s="187"/>
      <c r="D73" s="187"/>
      <c r="E73" s="187"/>
      <c r="F73" s="187"/>
      <c r="G73" s="187"/>
      <c r="H73" s="187"/>
      <c r="I73" s="13"/>
    </row>
    <row r="74" spans="1:9" ht="15">
      <c r="A74" s="187"/>
      <c r="B74" s="187"/>
      <c r="C74" s="187"/>
      <c r="D74" s="187"/>
      <c r="E74" s="187"/>
      <c r="F74" s="187"/>
      <c r="G74" s="187"/>
      <c r="H74" s="187"/>
      <c r="I74" s="13"/>
    </row>
    <row r="75" spans="1:9" ht="15">
      <c r="A75" s="187"/>
      <c r="B75" s="187"/>
      <c r="C75" s="187"/>
      <c r="D75" s="187"/>
      <c r="E75" s="187"/>
      <c r="F75" s="187"/>
      <c r="G75" s="187"/>
      <c r="H75" s="187"/>
      <c r="I75" s="13"/>
    </row>
    <row r="76" spans="1:9" ht="15">
      <c r="A76" s="187"/>
      <c r="B76" s="187"/>
      <c r="C76" s="187"/>
      <c r="D76" s="187"/>
      <c r="E76" s="187"/>
      <c r="F76" s="187"/>
      <c r="G76" s="187"/>
      <c r="H76" s="187"/>
      <c r="I76" s="13"/>
    </row>
    <row r="137" ht="38.25" customHeight="1"/>
    <row r="138" ht="15">
      <c r="J138" s="88"/>
    </row>
    <row r="139" ht="51.75" customHeight="1">
      <c r="J139" s="88"/>
    </row>
    <row r="146" ht="9" customHeight="1"/>
    <row r="147" ht="6" customHeight="1"/>
    <row r="238" ht="30" customHeight="1"/>
    <row r="241" ht="30" customHeight="1"/>
    <row r="243" ht="29.25" customHeight="1"/>
    <row r="252" ht="15">
      <c r="B252" s="116" t="s">
        <v>188</v>
      </c>
    </row>
    <row r="260" ht="15">
      <c r="B260" s="116" t="s">
        <v>23</v>
      </c>
    </row>
    <row r="261" ht="15">
      <c r="B261" s="116" t="s">
        <v>22</v>
      </c>
    </row>
    <row r="273" ht="15">
      <c r="J273" s="88"/>
    </row>
    <row r="274" ht="15">
      <c r="J274" s="88"/>
    </row>
    <row r="275" ht="15">
      <c r="J275" s="88"/>
    </row>
    <row r="276" ht="15">
      <c r="J276" s="88"/>
    </row>
    <row r="277" ht="15">
      <c r="J277" s="88"/>
    </row>
    <row r="278" ht="15">
      <c r="J278" s="88"/>
    </row>
    <row r="279" ht="15">
      <c r="J279" s="88"/>
    </row>
    <row r="280" ht="15">
      <c r="J280" s="88"/>
    </row>
    <row r="281" ht="15">
      <c r="J281" s="88"/>
    </row>
    <row r="282" ht="15">
      <c r="J282" s="88"/>
    </row>
  </sheetData>
  <mergeCells count="3">
    <mergeCell ref="F11:H11"/>
    <mergeCell ref="B11:D11"/>
    <mergeCell ref="A52:H53"/>
  </mergeCells>
  <printOptions/>
  <pageMargins left="1.1" right="0" top="0.5" bottom="0.25" header="0.2" footer="0.2"/>
  <pageSetup fitToHeight="1" fitToWidth="1" horizontalDpi="600" verticalDpi="600" orientation="portrait" paperSize="9" scale="81"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97"/>
  <sheetViews>
    <sheetView zoomScale="75" zoomScaleNormal="75" zoomScaleSheetLayoutView="75" workbookViewId="0" topLeftCell="A1">
      <selection activeCell="A11" sqref="A11"/>
    </sheetView>
  </sheetViews>
  <sheetFormatPr defaultColWidth="9.140625" defaultRowHeight="12.75"/>
  <cols>
    <col min="1" max="1" width="2.57421875" style="114" customWidth="1"/>
    <col min="2" max="2" width="57.57421875" style="105" customWidth="1"/>
    <col min="3" max="3" width="16.7109375" style="116" customWidth="1"/>
    <col min="4" max="4" width="7.00390625" style="173" customWidth="1"/>
    <col min="5" max="5" width="16.7109375" style="116" customWidth="1"/>
    <col min="6" max="6" width="1.7109375" style="22" customWidth="1"/>
    <col min="7" max="10" width="17.57421875" style="13" customWidth="1"/>
    <col min="11" max="16384" width="9.140625" style="4" customWidth="1"/>
  </cols>
  <sheetData>
    <row r="1" spans="3:10" ht="15.75">
      <c r="C1" s="223"/>
      <c r="D1" s="224"/>
      <c r="E1" s="223"/>
      <c r="G1" s="14"/>
      <c r="H1" s="14"/>
      <c r="I1" s="14"/>
      <c r="J1" s="14"/>
    </row>
    <row r="2" spans="3:10" ht="15.75">
      <c r="C2" s="223"/>
      <c r="D2" s="224"/>
      <c r="E2" s="223"/>
      <c r="G2" s="14"/>
      <c r="H2" s="14"/>
      <c r="I2" s="14"/>
      <c r="J2" s="14"/>
    </row>
    <row r="3" spans="1:10" ht="15.75">
      <c r="A3" s="96" t="s">
        <v>0</v>
      </c>
      <c r="C3" s="223"/>
      <c r="D3" s="224"/>
      <c r="E3" s="223"/>
      <c r="G3" s="14"/>
      <c r="H3" s="14"/>
      <c r="I3" s="14"/>
      <c r="J3" s="14"/>
    </row>
    <row r="4" spans="3:10" ht="15">
      <c r="C4" s="204"/>
      <c r="D4" s="225"/>
      <c r="E4" s="204"/>
      <c r="G4" s="24"/>
      <c r="H4" s="24"/>
      <c r="I4" s="24"/>
      <c r="J4" s="24"/>
    </row>
    <row r="5" ht="15.75">
      <c r="A5" s="96" t="str">
        <f>+'Notes-pg 5'!A5</f>
        <v>QUARTERLY REPORT FOR THE FOURTH QUARTER ENDED 31 JULY 2010</v>
      </c>
    </row>
    <row r="6" ht="15">
      <c r="A6" s="226"/>
    </row>
    <row r="7" spans="1:10" ht="15.75">
      <c r="A7" s="97" t="s">
        <v>281</v>
      </c>
      <c r="B7" s="116"/>
      <c r="C7" s="223"/>
      <c r="D7" s="224"/>
      <c r="E7" s="223"/>
      <c r="G7" s="14"/>
      <c r="H7" s="14"/>
      <c r="I7" s="14"/>
      <c r="J7" s="14"/>
    </row>
    <row r="8" spans="1:10" ht="15.75">
      <c r="A8" s="96"/>
      <c r="B8" s="227"/>
      <c r="C8" s="223"/>
      <c r="D8" s="224"/>
      <c r="E8" s="223"/>
      <c r="G8" s="14"/>
      <c r="H8" s="14"/>
      <c r="I8" s="14"/>
      <c r="J8" s="14"/>
    </row>
    <row r="9" spans="2:10" ht="15.75">
      <c r="B9" s="113"/>
      <c r="C9" s="117" t="s">
        <v>137</v>
      </c>
      <c r="D9" s="164"/>
      <c r="E9" s="228" t="s">
        <v>137</v>
      </c>
      <c r="F9" s="27"/>
      <c r="G9" s="21"/>
      <c r="H9" s="21"/>
      <c r="I9" s="21"/>
      <c r="J9" s="21"/>
    </row>
    <row r="10" spans="1:10" ht="15.75">
      <c r="A10" s="96"/>
      <c r="B10" s="229"/>
      <c r="C10" s="117" t="s">
        <v>262</v>
      </c>
      <c r="D10" s="230"/>
      <c r="E10" s="228" t="s">
        <v>232</v>
      </c>
      <c r="F10" s="28"/>
      <c r="G10" s="29"/>
      <c r="H10" s="29"/>
      <c r="I10" s="29"/>
      <c r="J10" s="29"/>
    </row>
    <row r="11" spans="1:10" ht="15.75">
      <c r="A11" s="96"/>
      <c r="B11" s="229"/>
      <c r="C11" s="231" t="s">
        <v>15</v>
      </c>
      <c r="D11" s="230"/>
      <c r="E11" s="232" t="s">
        <v>183</v>
      </c>
      <c r="F11" s="28"/>
      <c r="G11" s="29"/>
      <c r="H11" s="29"/>
      <c r="I11" s="29"/>
      <c r="J11" s="29"/>
    </row>
    <row r="12" spans="1:10" ht="15.75">
      <c r="A12" s="96"/>
      <c r="B12" s="229"/>
      <c r="C12" s="117" t="s">
        <v>43</v>
      </c>
      <c r="D12" s="184"/>
      <c r="E12" s="228" t="s">
        <v>43</v>
      </c>
      <c r="F12" s="28"/>
      <c r="G12" s="19"/>
      <c r="H12" s="19"/>
      <c r="I12" s="19"/>
      <c r="J12" s="19"/>
    </row>
    <row r="13" spans="1:10" ht="15.75">
      <c r="A13" s="96" t="s">
        <v>210</v>
      </c>
      <c r="B13" s="229"/>
      <c r="C13" s="117"/>
      <c r="D13" s="184"/>
      <c r="E13" s="228"/>
      <c r="F13" s="28"/>
      <c r="G13" s="19"/>
      <c r="H13" s="19"/>
      <c r="I13" s="19"/>
      <c r="J13" s="19"/>
    </row>
    <row r="14" spans="1:10" ht="15.75">
      <c r="A14" s="104" t="s">
        <v>138</v>
      </c>
      <c r="C14" s="233"/>
      <c r="D14" s="164"/>
      <c r="E14" s="233"/>
      <c r="G14" s="15"/>
      <c r="H14" s="15"/>
      <c r="I14" s="15"/>
      <c r="J14" s="15"/>
    </row>
    <row r="15" spans="1:10" ht="15">
      <c r="A15" s="105"/>
      <c r="B15" s="114" t="s">
        <v>139</v>
      </c>
      <c r="C15" s="302">
        <v>80335</v>
      </c>
      <c r="D15" s="234"/>
      <c r="E15" s="302">
        <v>79162</v>
      </c>
      <c r="G15" s="20"/>
      <c r="H15" s="20"/>
      <c r="I15" s="20"/>
      <c r="J15" s="20"/>
    </row>
    <row r="16" spans="1:10" ht="15">
      <c r="A16" s="105"/>
      <c r="B16" s="114" t="s">
        <v>194</v>
      </c>
      <c r="C16" s="243">
        <v>7364</v>
      </c>
      <c r="D16" s="234"/>
      <c r="E16" s="243">
        <v>7493</v>
      </c>
      <c r="G16" s="20"/>
      <c r="H16" s="20"/>
      <c r="I16" s="20"/>
      <c r="J16" s="20"/>
    </row>
    <row r="17" spans="1:10" ht="15">
      <c r="A17" s="105"/>
      <c r="B17" s="114" t="s">
        <v>153</v>
      </c>
      <c r="C17" s="243">
        <v>240</v>
      </c>
      <c r="D17" s="234"/>
      <c r="E17" s="243">
        <v>240</v>
      </c>
      <c r="G17" s="20"/>
      <c r="H17" s="20"/>
      <c r="I17" s="20"/>
      <c r="J17" s="20"/>
    </row>
    <row r="18" spans="1:10" ht="15">
      <c r="A18" s="105"/>
      <c r="B18" s="114" t="s">
        <v>154</v>
      </c>
      <c r="C18" s="243">
        <v>533</v>
      </c>
      <c r="D18" s="234"/>
      <c r="E18" s="243">
        <v>533</v>
      </c>
      <c r="G18" s="20"/>
      <c r="H18" s="20"/>
      <c r="I18" s="20"/>
      <c r="J18" s="20"/>
    </row>
    <row r="19" spans="1:10" ht="15">
      <c r="A19" s="105"/>
      <c r="B19" s="114" t="s">
        <v>140</v>
      </c>
      <c r="C19" s="243">
        <v>1485</v>
      </c>
      <c r="D19" s="234"/>
      <c r="E19" s="243">
        <v>1485</v>
      </c>
      <c r="G19" s="20"/>
      <c r="H19" s="20"/>
      <c r="I19" s="20"/>
      <c r="J19" s="20"/>
    </row>
    <row r="20" spans="1:10" ht="15">
      <c r="A20" s="105"/>
      <c r="B20" s="114" t="s">
        <v>143</v>
      </c>
      <c r="C20" s="244">
        <v>53</v>
      </c>
      <c r="D20" s="234"/>
      <c r="E20" s="244">
        <v>53</v>
      </c>
      <c r="G20" s="20"/>
      <c r="H20" s="20"/>
      <c r="I20" s="20"/>
      <c r="J20" s="20"/>
    </row>
    <row r="21" spans="1:10" ht="15.75">
      <c r="A21" s="96"/>
      <c r="C21" s="244">
        <f>SUM(C15:C20)</f>
        <v>90010</v>
      </c>
      <c r="D21" s="234"/>
      <c r="E21" s="244">
        <f>SUM(E15:E20)</f>
        <v>88966</v>
      </c>
      <c r="G21" s="20"/>
      <c r="H21" s="20"/>
      <c r="I21" s="20"/>
      <c r="J21" s="20"/>
    </row>
    <row r="22" spans="1:10" ht="15.75">
      <c r="A22" s="104" t="s">
        <v>70</v>
      </c>
      <c r="C22" s="235"/>
      <c r="D22" s="172"/>
      <c r="E22" s="235"/>
      <c r="G22" s="18"/>
      <c r="H22" s="18"/>
      <c r="I22" s="20"/>
      <c r="J22" s="20"/>
    </row>
    <row r="23" spans="2:10" ht="15">
      <c r="B23" s="114" t="s">
        <v>59</v>
      </c>
      <c r="C23" s="236">
        <v>383607</v>
      </c>
      <c r="D23" s="237"/>
      <c r="E23" s="236">
        <v>356727</v>
      </c>
      <c r="G23" s="20"/>
      <c r="H23" s="20"/>
      <c r="I23" s="20"/>
      <c r="J23" s="20"/>
    </row>
    <row r="24" spans="2:10" ht="15">
      <c r="B24" s="114" t="s">
        <v>109</v>
      </c>
      <c r="C24" s="238">
        <v>911</v>
      </c>
      <c r="D24" s="237"/>
      <c r="E24" s="238">
        <v>1217</v>
      </c>
      <c r="G24" s="20"/>
      <c r="H24" s="20"/>
      <c r="I24" s="20"/>
      <c r="J24" s="20"/>
    </row>
    <row r="25" spans="2:10" ht="15">
      <c r="B25" s="114" t="s">
        <v>141</v>
      </c>
      <c r="C25" s="238">
        <v>10376</v>
      </c>
      <c r="D25" s="237"/>
      <c r="E25" s="238">
        <v>15428</v>
      </c>
      <c r="G25" s="20"/>
      <c r="H25" s="20"/>
      <c r="I25" s="20"/>
      <c r="J25" s="20"/>
    </row>
    <row r="26" spans="2:10" ht="15">
      <c r="B26" s="114" t="s">
        <v>108</v>
      </c>
      <c r="C26" s="238">
        <v>3684</v>
      </c>
      <c r="D26" s="237"/>
      <c r="E26" s="238">
        <v>4111</v>
      </c>
      <c r="G26" s="20"/>
      <c r="H26" s="20"/>
      <c r="I26" s="20"/>
      <c r="J26" s="20"/>
    </row>
    <row r="27" spans="2:10" ht="15">
      <c r="B27" s="114" t="s">
        <v>142</v>
      </c>
      <c r="C27" s="238">
        <f>1500+3500</f>
        <v>5000</v>
      </c>
      <c r="D27" s="237"/>
      <c r="E27" s="238">
        <v>4927</v>
      </c>
      <c r="G27" s="20"/>
      <c r="H27" s="20"/>
      <c r="I27" s="20"/>
      <c r="J27" s="20"/>
    </row>
    <row r="28" spans="2:10" ht="15">
      <c r="B28" s="114" t="s">
        <v>222</v>
      </c>
      <c r="C28" s="238">
        <v>0</v>
      </c>
      <c r="D28" s="237"/>
      <c r="E28" s="238">
        <v>8000</v>
      </c>
      <c r="G28" s="20"/>
      <c r="H28" s="20"/>
      <c r="I28" s="20"/>
      <c r="J28" s="20"/>
    </row>
    <row r="29" spans="2:10" ht="15">
      <c r="B29" s="114" t="s">
        <v>66</v>
      </c>
      <c r="C29" s="239">
        <v>14142</v>
      </c>
      <c r="D29" s="237"/>
      <c r="E29" s="239">
        <v>10733</v>
      </c>
      <c r="G29" s="20"/>
      <c r="H29" s="20"/>
      <c r="I29" s="20"/>
      <c r="J29" s="20"/>
    </row>
    <row r="30" spans="2:10" ht="18" customHeight="1">
      <c r="B30" s="114"/>
      <c r="C30" s="301">
        <f>SUM(C23:C29)</f>
        <v>417720</v>
      </c>
      <c r="D30" s="241"/>
      <c r="E30" s="301">
        <f>SUM(E23:E29)</f>
        <v>401143</v>
      </c>
      <c r="G30" s="30"/>
      <c r="H30" s="30"/>
      <c r="I30" s="20"/>
      <c r="J30" s="20"/>
    </row>
    <row r="31" spans="1:10" ht="18" customHeight="1" thickBot="1">
      <c r="A31" s="96" t="s">
        <v>195</v>
      </c>
      <c r="B31" s="114"/>
      <c r="C31" s="304">
        <f>+C21+C30</f>
        <v>507730</v>
      </c>
      <c r="D31" s="305"/>
      <c r="E31" s="304">
        <f>+E21+E30</f>
        <v>490109</v>
      </c>
      <c r="G31" s="30"/>
      <c r="H31" s="30"/>
      <c r="I31" s="20"/>
      <c r="J31" s="20"/>
    </row>
    <row r="32" spans="1:10" ht="18" customHeight="1">
      <c r="A32" s="96"/>
      <c r="B32" s="114"/>
      <c r="C32" s="170"/>
      <c r="D32" s="241"/>
      <c r="E32" s="170"/>
      <c r="G32" s="30"/>
      <c r="H32" s="30"/>
      <c r="I32" s="20"/>
      <c r="J32" s="20"/>
    </row>
    <row r="33" spans="1:10" ht="18" customHeight="1">
      <c r="A33" s="96" t="s">
        <v>196</v>
      </c>
      <c r="B33" s="114"/>
      <c r="C33" s="170"/>
      <c r="D33" s="241"/>
      <c r="E33" s="170"/>
      <c r="G33" s="30"/>
      <c r="H33" s="30"/>
      <c r="I33" s="20"/>
      <c r="J33" s="20"/>
    </row>
    <row r="34" spans="1:10" ht="18" customHeight="1">
      <c r="A34" s="96" t="s">
        <v>197</v>
      </c>
      <c r="C34" s="170"/>
      <c r="D34" s="241"/>
      <c r="E34" s="170"/>
      <c r="G34" s="30"/>
      <c r="H34" s="30"/>
      <c r="I34" s="20"/>
      <c r="J34" s="20"/>
    </row>
    <row r="35" spans="1:10" ht="18" customHeight="1">
      <c r="A35" s="96"/>
      <c r="B35" s="105" t="s">
        <v>198</v>
      </c>
      <c r="C35" s="303">
        <v>205176</v>
      </c>
      <c r="D35" s="241"/>
      <c r="E35" s="303">
        <v>205176</v>
      </c>
      <c r="G35" s="30"/>
      <c r="H35" s="30"/>
      <c r="I35" s="20"/>
      <c r="J35" s="20"/>
    </row>
    <row r="36" spans="2:10" ht="18" customHeight="1">
      <c r="B36" s="114" t="s">
        <v>199</v>
      </c>
      <c r="C36" s="240">
        <f>4220+100237</f>
        <v>104457</v>
      </c>
      <c r="D36" s="241"/>
      <c r="E36" s="240">
        <v>78589</v>
      </c>
      <c r="G36" s="30"/>
      <c r="H36" s="30"/>
      <c r="I36" s="20"/>
      <c r="J36" s="20"/>
    </row>
    <row r="37" spans="2:10" ht="18" customHeight="1">
      <c r="B37" s="114"/>
      <c r="C37" s="242">
        <f>+C35+C36</f>
        <v>309633</v>
      </c>
      <c r="D37" s="241"/>
      <c r="E37" s="242">
        <f>+E35+E36</f>
        <v>283765</v>
      </c>
      <c r="G37" s="30"/>
      <c r="H37" s="30"/>
      <c r="I37" s="20"/>
      <c r="J37" s="20"/>
    </row>
    <row r="38" spans="2:10" ht="18" customHeight="1">
      <c r="B38" s="114" t="s">
        <v>200</v>
      </c>
      <c r="C38" s="240">
        <v>0</v>
      </c>
      <c r="D38" s="241"/>
      <c r="E38" s="240">
        <v>3490</v>
      </c>
      <c r="G38" s="30"/>
      <c r="H38" s="30"/>
      <c r="I38" s="20"/>
      <c r="J38" s="20"/>
    </row>
    <row r="39" spans="1:10" ht="18" customHeight="1">
      <c r="A39" s="96" t="s">
        <v>16</v>
      </c>
      <c r="B39" s="114"/>
      <c r="C39" s="301">
        <f>+C37+C38</f>
        <v>309633</v>
      </c>
      <c r="D39" s="241"/>
      <c r="E39" s="301">
        <f>+E37+E38</f>
        <v>287255</v>
      </c>
      <c r="G39" s="30"/>
      <c r="H39" s="30"/>
      <c r="I39" s="20"/>
      <c r="J39" s="20"/>
    </row>
    <row r="40" spans="1:10" ht="11.25" customHeight="1">
      <c r="A40" s="96"/>
      <c r="B40" s="114"/>
      <c r="C40" s="170"/>
      <c r="D40" s="241"/>
      <c r="E40" s="170"/>
      <c r="G40" s="30"/>
      <c r="H40" s="30"/>
      <c r="I40" s="20"/>
      <c r="J40" s="20"/>
    </row>
    <row r="41" spans="1:10" ht="18" customHeight="1">
      <c r="A41" s="96" t="s">
        <v>201</v>
      </c>
      <c r="B41" s="114"/>
      <c r="C41" s="170"/>
      <c r="D41" s="241"/>
      <c r="E41" s="170"/>
      <c r="G41" s="30"/>
      <c r="H41" s="30"/>
      <c r="I41" s="20"/>
      <c r="J41" s="20"/>
    </row>
    <row r="42" spans="2:10" ht="18" customHeight="1">
      <c r="B42" s="105" t="s">
        <v>186</v>
      </c>
      <c r="C42" s="303">
        <v>15000</v>
      </c>
      <c r="D42" s="241"/>
      <c r="E42" s="303">
        <v>15000</v>
      </c>
      <c r="G42" s="30"/>
      <c r="H42" s="30"/>
      <c r="I42" s="20"/>
      <c r="J42" s="20"/>
    </row>
    <row r="43" spans="2:10" ht="18" customHeight="1">
      <c r="B43" s="105" t="s">
        <v>149</v>
      </c>
      <c r="C43" s="242">
        <f>23418+30000+1179+1658</f>
        <v>56255</v>
      </c>
      <c r="D43" s="241"/>
      <c r="E43" s="242">
        <v>42253</v>
      </c>
      <c r="G43" s="30"/>
      <c r="H43" s="30"/>
      <c r="I43" s="20"/>
      <c r="J43" s="20"/>
    </row>
    <row r="44" spans="2:10" ht="18" customHeight="1">
      <c r="B44" s="105" t="s">
        <v>147</v>
      </c>
      <c r="C44" s="240">
        <v>5638</v>
      </c>
      <c r="D44" s="241"/>
      <c r="E44" s="240">
        <v>5638</v>
      </c>
      <c r="G44" s="30"/>
      <c r="H44" s="30"/>
      <c r="I44" s="20"/>
      <c r="J44" s="20"/>
    </row>
    <row r="45" spans="2:10" ht="18" customHeight="1">
      <c r="B45" s="114"/>
      <c r="C45" s="301">
        <f>SUM(C42:C44)</f>
        <v>76893</v>
      </c>
      <c r="D45" s="170"/>
      <c r="E45" s="301">
        <f>SUM(E42:E44)</f>
        <v>62891</v>
      </c>
      <c r="G45" s="30"/>
      <c r="H45" s="30"/>
      <c r="I45" s="20"/>
      <c r="J45" s="20"/>
    </row>
    <row r="46" spans="1:10" ht="15.75">
      <c r="A46" s="104" t="s">
        <v>71</v>
      </c>
      <c r="C46" s="170"/>
      <c r="D46" s="172"/>
      <c r="E46" s="170"/>
      <c r="G46" s="18"/>
      <c r="H46" s="18"/>
      <c r="I46" s="20"/>
      <c r="J46" s="20"/>
    </row>
    <row r="47" spans="2:10" ht="15">
      <c r="B47" s="114" t="s">
        <v>110</v>
      </c>
      <c r="C47" s="302">
        <v>20072</v>
      </c>
      <c r="D47" s="237"/>
      <c r="E47" s="302">
        <v>16180</v>
      </c>
      <c r="G47" s="20"/>
      <c r="H47" s="20"/>
      <c r="I47" s="20"/>
      <c r="J47" s="20"/>
    </row>
    <row r="48" spans="2:10" ht="15">
      <c r="B48" s="114" t="s">
        <v>144</v>
      </c>
      <c r="C48" s="243">
        <f>14599+1877</f>
        <v>16476</v>
      </c>
      <c r="D48" s="237"/>
      <c r="E48" s="243">
        <v>13209</v>
      </c>
      <c r="G48" s="20"/>
      <c r="H48" s="20"/>
      <c r="I48" s="20"/>
      <c r="J48" s="20"/>
    </row>
    <row r="49" spans="2:10" ht="15">
      <c r="B49" s="98" t="s">
        <v>145</v>
      </c>
      <c r="C49" s="243">
        <v>2034</v>
      </c>
      <c r="D49" s="237"/>
      <c r="E49" s="243">
        <v>2251</v>
      </c>
      <c r="G49" s="20"/>
      <c r="H49" s="20"/>
      <c r="I49" s="20"/>
      <c r="J49" s="20"/>
    </row>
    <row r="50" spans="2:10" ht="15">
      <c r="B50" s="114" t="s">
        <v>148</v>
      </c>
      <c r="C50" s="243">
        <f>13804+11094+41902+3000+3928+1534+3625</f>
        <v>78887</v>
      </c>
      <c r="D50" s="237"/>
      <c r="E50" s="243">
        <v>103971</v>
      </c>
      <c r="G50" s="20"/>
      <c r="H50" s="20"/>
      <c r="I50" s="20"/>
      <c r="J50" s="20"/>
    </row>
    <row r="51" spans="2:10" ht="15">
      <c r="B51" s="105" t="s">
        <v>146</v>
      </c>
      <c r="C51" s="244">
        <v>3735</v>
      </c>
      <c r="D51" s="237"/>
      <c r="E51" s="244">
        <v>4352</v>
      </c>
      <c r="G51" s="20"/>
      <c r="H51" s="20"/>
      <c r="I51" s="20"/>
      <c r="J51" s="20"/>
    </row>
    <row r="52" spans="2:10" ht="18" customHeight="1">
      <c r="B52" s="175"/>
      <c r="C52" s="240">
        <f>SUM(C47:C51)</f>
        <v>121204</v>
      </c>
      <c r="D52" s="241"/>
      <c r="E52" s="240">
        <f>SUM(E47:E51)</f>
        <v>139963</v>
      </c>
      <c r="G52" s="30"/>
      <c r="H52" s="30"/>
      <c r="I52" s="20"/>
      <c r="J52" s="20"/>
    </row>
    <row r="53" spans="1:10" ht="15.75">
      <c r="A53" s="104" t="s">
        <v>202</v>
      </c>
      <c r="C53" s="169">
        <f>+C45+C52</f>
        <v>198097</v>
      </c>
      <c r="D53" s="241"/>
      <c r="E53" s="169">
        <f>+E45+E52</f>
        <v>202854</v>
      </c>
      <c r="G53" s="30"/>
      <c r="H53" s="30"/>
      <c r="I53" s="20"/>
      <c r="J53" s="20"/>
    </row>
    <row r="54" spans="3:10" ht="6.75" customHeight="1">
      <c r="C54" s="170"/>
      <c r="D54" s="241"/>
      <c r="E54" s="170"/>
      <c r="G54" s="30"/>
      <c r="H54" s="30"/>
      <c r="I54" s="20"/>
      <c r="J54" s="20"/>
    </row>
    <row r="55" spans="1:10" ht="16.5" thickBot="1">
      <c r="A55" s="96" t="s">
        <v>203</v>
      </c>
      <c r="C55" s="306">
        <f>+C39+C53</f>
        <v>507730</v>
      </c>
      <c r="D55" s="305"/>
      <c r="E55" s="306">
        <f>+E39+E53</f>
        <v>490109</v>
      </c>
      <c r="G55" s="30"/>
      <c r="H55" s="30"/>
      <c r="I55" s="20"/>
      <c r="J55" s="20"/>
    </row>
    <row r="56" spans="3:10" ht="15">
      <c r="C56" s="235"/>
      <c r="D56" s="172"/>
      <c r="E56" s="235"/>
      <c r="G56" s="18"/>
      <c r="H56" s="18"/>
      <c r="I56" s="20"/>
      <c r="J56" s="20"/>
    </row>
    <row r="57" spans="2:10" ht="3" customHeight="1">
      <c r="B57" s="245"/>
      <c r="C57" s="237"/>
      <c r="D57" s="234"/>
      <c r="E57" s="237"/>
      <c r="G57" s="20"/>
      <c r="H57" s="20"/>
      <c r="I57" s="20"/>
      <c r="J57" s="20"/>
    </row>
    <row r="58" spans="1:10" ht="15">
      <c r="A58" s="175" t="s">
        <v>17</v>
      </c>
      <c r="C58" s="246">
        <f>+C37/C35/2</f>
        <v>0.7545546262720786</v>
      </c>
      <c r="D58" s="247"/>
      <c r="E58" s="246">
        <f>+E37/E35/2</f>
        <v>0.6915160642570282</v>
      </c>
      <c r="F58" s="31"/>
      <c r="G58" s="32"/>
      <c r="H58" s="32"/>
      <c r="I58" s="20"/>
      <c r="J58" s="20"/>
    </row>
    <row r="59" spans="1:10" ht="15.75">
      <c r="A59" s="175" t="s">
        <v>217</v>
      </c>
      <c r="C59" s="248"/>
      <c r="D59" s="249"/>
      <c r="E59" s="246"/>
      <c r="F59" s="31"/>
      <c r="G59" s="32"/>
      <c r="H59" s="32"/>
      <c r="I59" s="20"/>
      <c r="J59" s="20"/>
    </row>
    <row r="60" spans="1:10" ht="15">
      <c r="A60" s="175"/>
      <c r="C60" s="246"/>
      <c r="D60" s="247"/>
      <c r="E60" s="246"/>
      <c r="F60" s="31"/>
      <c r="G60" s="32"/>
      <c r="H60" s="32"/>
      <c r="I60" s="20"/>
      <c r="J60" s="20"/>
    </row>
    <row r="61" spans="1:10" ht="15" customHeight="1">
      <c r="A61" s="321" t="s">
        <v>204</v>
      </c>
      <c r="B61" s="332"/>
      <c r="C61" s="332"/>
      <c r="D61" s="332"/>
      <c r="E61" s="332"/>
      <c r="F61" s="31"/>
      <c r="G61" s="32"/>
      <c r="H61" s="32"/>
      <c r="I61" s="20"/>
      <c r="J61" s="20"/>
    </row>
    <row r="62" spans="1:10" ht="15">
      <c r="A62" s="250"/>
      <c r="B62" s="195"/>
      <c r="C62" s="195"/>
      <c r="D62" s="195"/>
      <c r="E62" s="195"/>
      <c r="I62" s="20"/>
      <c r="J62" s="20"/>
    </row>
    <row r="63" spans="2:10" ht="15">
      <c r="B63" s="320" t="s">
        <v>287</v>
      </c>
      <c r="C63" s="323"/>
      <c r="D63" s="323"/>
      <c r="E63" s="323"/>
      <c r="F63" s="33"/>
      <c r="G63" s="33"/>
      <c r="H63" s="33"/>
      <c r="I63" s="33"/>
      <c r="J63" s="20"/>
    </row>
    <row r="64" spans="2:10" ht="15">
      <c r="B64" s="323"/>
      <c r="C64" s="323"/>
      <c r="D64" s="323"/>
      <c r="E64" s="323"/>
      <c r="F64" s="33"/>
      <c r="G64" s="33"/>
      <c r="H64" s="33"/>
      <c r="I64" s="33"/>
      <c r="J64" s="20"/>
    </row>
    <row r="65" spans="9:10" ht="15">
      <c r="I65" s="20"/>
      <c r="J65" s="20"/>
    </row>
    <row r="129" spans="2:6" ht="38.25" customHeight="1">
      <c r="B129" s="116"/>
      <c r="D129" s="187"/>
      <c r="F129" s="9"/>
    </row>
    <row r="130" spans="2:6" ht="15">
      <c r="B130" s="116"/>
      <c r="D130" s="187"/>
      <c r="F130" s="9"/>
    </row>
    <row r="131" ht="51.75" customHeight="1"/>
    <row r="140" ht="9" customHeight="1"/>
    <row r="141" ht="6" customHeight="1"/>
    <row r="239" ht="30" customHeight="1"/>
    <row r="242" ht="30" customHeight="1"/>
    <row r="244" ht="29.25" customHeight="1"/>
    <row r="252" ht="15">
      <c r="B252" s="105" t="s">
        <v>188</v>
      </c>
    </row>
    <row r="253" ht="15">
      <c r="B253" s="105" t="s">
        <v>22</v>
      </c>
    </row>
    <row r="297" spans="2:6" ht="15">
      <c r="B297" s="116"/>
      <c r="D297" s="187"/>
      <c r="F297" s="9"/>
    </row>
  </sheetData>
  <mergeCells count="2">
    <mergeCell ref="B63:E64"/>
    <mergeCell ref="A61:E61"/>
  </mergeCells>
  <printOptions/>
  <pageMargins left="0.78" right="0" top="0.28" bottom="0.2" header="0.2" footer="0.2"/>
  <pageSetup fitToHeight="1" fitToWidth="1" horizontalDpi="600" verticalDpi="600" orientation="portrait" paperSize="9" scale="82" r:id="rId2"/>
  <headerFooter alignWithMargins="0">
    <oddFooter>&amp;C7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306"/>
  <sheetViews>
    <sheetView zoomScale="70" zoomScaleNormal="70" workbookViewId="0" topLeftCell="A1">
      <selection activeCell="B11" sqref="B11"/>
    </sheetView>
  </sheetViews>
  <sheetFormatPr defaultColWidth="9.140625" defaultRowHeight="12.75"/>
  <cols>
    <col min="1" max="1" width="1.8515625" style="267" customWidth="1"/>
    <col min="2" max="2" width="87.57421875" style="267" customWidth="1"/>
    <col min="3" max="3" width="14.00390625" style="268" customWidth="1"/>
    <col min="4" max="4" width="7.28125" style="267" hidden="1" customWidth="1"/>
    <col min="5" max="5" width="5.57421875" style="267" hidden="1" customWidth="1"/>
    <col min="6" max="6" width="16.57421875" style="267" hidden="1" customWidth="1"/>
    <col min="7" max="7" width="0" style="267" hidden="1" customWidth="1"/>
    <col min="8" max="8" width="15.7109375" style="267" hidden="1" customWidth="1"/>
    <col min="9" max="9" width="1.421875" style="269" customWidth="1"/>
    <col min="10" max="10" width="12.140625" style="270" customWidth="1"/>
    <col min="11" max="11" width="9.140625" style="48" customWidth="1"/>
    <col min="12" max="12" width="11.7109375" style="48" bestFit="1" customWidth="1"/>
    <col min="13" max="13" width="10.57421875" style="48" bestFit="1" customWidth="1"/>
    <col min="14" max="14" width="9.28125" style="48" bestFit="1" customWidth="1"/>
    <col min="15" max="16" width="10.57421875" style="48" bestFit="1" customWidth="1"/>
    <col min="17" max="16384" width="9.140625" style="48" customWidth="1"/>
  </cols>
  <sheetData>
    <row r="1" spans="1:10" s="4" customFormat="1" ht="15">
      <c r="A1" s="105"/>
      <c r="B1" s="105"/>
      <c r="C1" s="116"/>
      <c r="D1" s="105"/>
      <c r="E1" s="105"/>
      <c r="F1" s="105"/>
      <c r="G1" s="105"/>
      <c r="H1" s="105"/>
      <c r="I1" s="173"/>
      <c r="J1" s="116"/>
    </row>
    <row r="2" spans="1:10" s="4" customFormat="1" ht="15.75">
      <c r="A2" s="105"/>
      <c r="B2" s="96"/>
      <c r="C2" s="116"/>
      <c r="D2" s="105"/>
      <c r="E2" s="105"/>
      <c r="F2" s="105"/>
      <c r="G2" s="105"/>
      <c r="H2" s="105"/>
      <c r="I2" s="173"/>
      <c r="J2" s="116"/>
    </row>
    <row r="3" spans="1:10" s="4" customFormat="1" ht="15.75">
      <c r="A3" s="105"/>
      <c r="B3" s="96" t="s">
        <v>0</v>
      </c>
      <c r="C3" s="116"/>
      <c r="D3" s="105"/>
      <c r="E3" s="105"/>
      <c r="F3" s="105"/>
      <c r="G3" s="105"/>
      <c r="H3" s="105"/>
      <c r="I3" s="173"/>
      <c r="J3" s="116"/>
    </row>
    <row r="4" spans="1:10" s="4" customFormat="1" ht="15">
      <c r="A4" s="105"/>
      <c r="B4" s="114"/>
      <c r="C4" s="116"/>
      <c r="D4" s="105"/>
      <c r="E4" s="105"/>
      <c r="F4" s="105"/>
      <c r="G4" s="105"/>
      <c r="H4" s="105"/>
      <c r="I4" s="173"/>
      <c r="J4" s="116"/>
    </row>
    <row r="5" spans="1:10" s="69" customFormat="1" ht="15" customHeight="1">
      <c r="A5" s="104"/>
      <c r="B5" s="96" t="str">
        <f>+'Notes-pg 5'!A5</f>
        <v>QUARTERLY REPORT FOR THE FOURTH QUARTER ENDED 31 JULY 2010</v>
      </c>
      <c r="C5" s="123"/>
      <c r="D5" s="104"/>
      <c r="E5" s="104"/>
      <c r="F5" s="104"/>
      <c r="G5" s="104"/>
      <c r="H5" s="104"/>
      <c r="I5" s="251"/>
      <c r="J5" s="123"/>
    </row>
    <row r="6" spans="1:10" s="69" customFormat="1" ht="15.75">
      <c r="A6" s="104"/>
      <c r="B6" s="96"/>
      <c r="C6" s="123"/>
      <c r="D6" s="104"/>
      <c r="E6" s="104"/>
      <c r="F6" s="104"/>
      <c r="G6" s="104"/>
      <c r="H6" s="104"/>
      <c r="I6" s="251"/>
      <c r="J6" s="123"/>
    </row>
    <row r="7" spans="1:10" s="69" customFormat="1" ht="15.75">
      <c r="A7" s="104"/>
      <c r="B7" s="96" t="s">
        <v>283</v>
      </c>
      <c r="C7" s="123"/>
      <c r="D7" s="104"/>
      <c r="E7" s="104"/>
      <c r="F7" s="104"/>
      <c r="G7" s="104"/>
      <c r="H7" s="104"/>
      <c r="I7" s="104"/>
      <c r="J7" s="104"/>
    </row>
    <row r="8" spans="1:10" s="63" customFormat="1" ht="15.75">
      <c r="A8" s="252"/>
      <c r="B8" s="253"/>
      <c r="C8" s="254"/>
      <c r="D8" s="252"/>
      <c r="E8" s="252"/>
      <c r="F8" s="252"/>
      <c r="G8" s="252"/>
      <c r="H8" s="252"/>
      <c r="I8" s="255"/>
      <c r="J8" s="256"/>
    </row>
    <row r="9" spans="1:10" s="63" customFormat="1" ht="16.5" thickBot="1">
      <c r="A9" s="252"/>
      <c r="B9" s="253"/>
      <c r="C9" s="317" t="s">
        <v>73</v>
      </c>
      <c r="D9" s="317"/>
      <c r="E9" s="317"/>
      <c r="F9" s="343"/>
      <c r="G9" s="343"/>
      <c r="H9" s="343"/>
      <c r="I9" s="343"/>
      <c r="J9" s="343"/>
    </row>
    <row r="10" spans="1:10" s="63" customFormat="1" ht="15.75">
      <c r="A10" s="252"/>
      <c r="B10" s="252"/>
      <c r="C10" s="257" t="s">
        <v>135</v>
      </c>
      <c r="D10" s="192"/>
      <c r="E10" s="192"/>
      <c r="F10" s="142"/>
      <c r="G10" s="142"/>
      <c r="H10" s="142"/>
      <c r="I10" s="142"/>
      <c r="J10" s="258" t="s">
        <v>135</v>
      </c>
    </row>
    <row r="11" spans="1:10" s="63" customFormat="1" ht="15.75">
      <c r="A11" s="252"/>
      <c r="B11" s="252"/>
      <c r="C11" s="257" t="s">
        <v>74</v>
      </c>
      <c r="D11" s="192"/>
      <c r="E11" s="192"/>
      <c r="F11" s="142"/>
      <c r="G11" s="142"/>
      <c r="H11" s="142"/>
      <c r="I11" s="142"/>
      <c r="J11" s="258" t="s">
        <v>74</v>
      </c>
    </row>
    <row r="12" spans="1:10" s="63" customFormat="1" ht="15.75">
      <c r="A12" s="252"/>
      <c r="B12" s="252"/>
      <c r="C12" s="257" t="s">
        <v>262</v>
      </c>
      <c r="D12" s="113"/>
      <c r="E12" s="113"/>
      <c r="F12" s="113"/>
      <c r="G12" s="113"/>
      <c r="H12" s="113"/>
      <c r="I12" s="113"/>
      <c r="J12" s="258" t="s">
        <v>232</v>
      </c>
    </row>
    <row r="13" spans="1:29" s="6" customFormat="1" ht="15.75">
      <c r="A13" s="259"/>
      <c r="B13" s="259"/>
      <c r="C13" s="260" t="s">
        <v>43</v>
      </c>
      <c r="D13" s="261" t="s">
        <v>52</v>
      </c>
      <c r="E13" s="262" t="s">
        <v>49</v>
      </c>
      <c r="F13" s="341" t="s">
        <v>53</v>
      </c>
      <c r="G13" s="341"/>
      <c r="H13" s="262" t="s">
        <v>49</v>
      </c>
      <c r="I13" s="263"/>
      <c r="J13" s="264" t="s">
        <v>43</v>
      </c>
      <c r="K13" s="64"/>
      <c r="L13" s="64"/>
      <c r="M13" s="64"/>
      <c r="N13" s="7"/>
      <c r="O13" s="7"/>
      <c r="P13" s="7"/>
      <c r="Q13" s="7"/>
      <c r="R13" s="7"/>
      <c r="S13" s="7"/>
      <c r="T13" s="7"/>
      <c r="U13" s="7"/>
      <c r="V13" s="7"/>
      <c r="W13" s="7"/>
      <c r="X13" s="7"/>
      <c r="Y13" s="7"/>
      <c r="Z13" s="7"/>
      <c r="AA13" s="7"/>
      <c r="AB13" s="7"/>
      <c r="AC13" s="7"/>
    </row>
    <row r="14" spans="1:29" s="6" customFormat="1" ht="15.75">
      <c r="A14" s="259"/>
      <c r="B14" s="259"/>
      <c r="C14" s="310" t="s">
        <v>15</v>
      </c>
      <c r="D14" s="261"/>
      <c r="E14" s="262"/>
      <c r="F14" s="262"/>
      <c r="G14" s="262"/>
      <c r="H14" s="262"/>
      <c r="I14" s="263"/>
      <c r="J14" s="310" t="s">
        <v>183</v>
      </c>
      <c r="K14" s="64"/>
      <c r="L14" s="64"/>
      <c r="M14" s="64"/>
      <c r="N14" s="7"/>
      <c r="O14" s="7"/>
      <c r="P14" s="7"/>
      <c r="Q14" s="7"/>
      <c r="R14" s="7"/>
      <c r="S14" s="7"/>
      <c r="T14" s="7"/>
      <c r="U14" s="7"/>
      <c r="V14" s="7"/>
      <c r="W14" s="7"/>
      <c r="X14" s="7"/>
      <c r="Y14" s="7"/>
      <c r="Z14" s="7"/>
      <c r="AA14" s="7"/>
      <c r="AB14" s="7"/>
      <c r="AC14" s="7"/>
    </row>
    <row r="15" spans="1:29" s="6" customFormat="1" ht="15.75">
      <c r="A15" s="259"/>
      <c r="B15" s="253" t="s">
        <v>54</v>
      </c>
      <c r="C15" s="265"/>
      <c r="D15" s="261"/>
      <c r="E15" s="265"/>
      <c r="F15" s="265"/>
      <c r="G15" s="265"/>
      <c r="H15" s="265"/>
      <c r="I15" s="266"/>
      <c r="K15" s="64"/>
      <c r="L15" s="64"/>
      <c r="M15" s="64"/>
      <c r="N15" s="7"/>
      <c r="O15" s="7"/>
      <c r="P15" s="7"/>
      <c r="Q15" s="7"/>
      <c r="R15" s="7"/>
      <c r="S15" s="7"/>
      <c r="T15" s="7"/>
      <c r="U15" s="7"/>
      <c r="V15" s="7"/>
      <c r="W15" s="7"/>
      <c r="X15" s="7"/>
      <c r="Y15" s="7"/>
      <c r="Z15" s="7"/>
      <c r="AA15" s="7"/>
      <c r="AB15" s="7"/>
      <c r="AC15" s="7"/>
    </row>
    <row r="16" spans="10:13" ht="15">
      <c r="J16" s="232"/>
      <c r="K16" s="45"/>
      <c r="L16" s="45"/>
      <c r="M16" s="45"/>
    </row>
    <row r="17" spans="1:13" s="67" customFormat="1" ht="15">
      <c r="A17" s="270"/>
      <c r="B17" s="270" t="s">
        <v>55</v>
      </c>
      <c r="C17" s="271">
        <f>+'P&amp;L'!F30</f>
        <v>44315</v>
      </c>
      <c r="D17" s="270"/>
      <c r="E17" s="270"/>
      <c r="F17" s="270"/>
      <c r="G17" s="270"/>
      <c r="H17" s="270"/>
      <c r="I17" s="272"/>
      <c r="J17" s="178">
        <f>+'P&amp;L'!H30</f>
        <v>38558</v>
      </c>
      <c r="K17" s="66"/>
      <c r="L17" s="66"/>
      <c r="M17" s="66"/>
    </row>
    <row r="18" spans="3:13" ht="15">
      <c r="C18" s="271"/>
      <c r="J18" s="273"/>
      <c r="K18" s="45"/>
      <c r="L18" s="45"/>
      <c r="M18" s="45"/>
    </row>
    <row r="19" spans="2:13" ht="15">
      <c r="B19" s="267" t="s">
        <v>56</v>
      </c>
      <c r="C19" s="271"/>
      <c r="J19" s="273"/>
      <c r="K19" s="45"/>
      <c r="L19" s="45"/>
      <c r="M19" s="45"/>
    </row>
    <row r="20" spans="2:13" ht="15">
      <c r="B20" s="267" t="s">
        <v>166</v>
      </c>
      <c r="C20" s="274">
        <v>8613</v>
      </c>
      <c r="J20" s="275">
        <v>7935</v>
      </c>
      <c r="K20" s="45"/>
      <c r="L20" s="45"/>
      <c r="M20" s="45"/>
    </row>
    <row r="21" spans="2:13" ht="15">
      <c r="B21" s="267" t="s">
        <v>208</v>
      </c>
      <c r="C21" s="307">
        <v>94</v>
      </c>
      <c r="J21" s="278">
        <v>128</v>
      </c>
      <c r="K21" s="45"/>
      <c r="L21" s="45"/>
      <c r="M21" s="45"/>
    </row>
    <row r="22" spans="2:13" ht="15">
      <c r="B22" s="276" t="s">
        <v>18</v>
      </c>
      <c r="C22" s="277">
        <v>-220</v>
      </c>
      <c r="J22" s="278">
        <v>-200</v>
      </c>
      <c r="K22" s="45"/>
      <c r="L22" s="45"/>
      <c r="M22" s="45"/>
    </row>
    <row r="23" spans="2:13" ht="15">
      <c r="B23" s="276" t="s">
        <v>19</v>
      </c>
      <c r="C23" s="277">
        <v>772</v>
      </c>
      <c r="J23" s="278">
        <v>1022</v>
      </c>
      <c r="K23" s="45"/>
      <c r="L23" s="45"/>
      <c r="M23" s="45"/>
    </row>
    <row r="24" spans="2:13" ht="15">
      <c r="B24" s="276" t="s">
        <v>269</v>
      </c>
      <c r="C24" s="277">
        <v>0</v>
      </c>
      <c r="J24" s="278">
        <v>-408</v>
      </c>
      <c r="K24" s="45"/>
      <c r="L24" s="45"/>
      <c r="M24" s="45"/>
    </row>
    <row r="25" spans="2:13" ht="15">
      <c r="B25" s="276" t="s">
        <v>238</v>
      </c>
      <c r="C25" s="277">
        <v>313</v>
      </c>
      <c r="J25" s="278">
        <v>0</v>
      </c>
      <c r="K25" s="45"/>
      <c r="L25" s="45"/>
      <c r="M25" s="45"/>
    </row>
    <row r="26" spans="2:13" ht="15">
      <c r="B26" s="276" t="s">
        <v>250</v>
      </c>
      <c r="C26" s="277">
        <v>569</v>
      </c>
      <c r="J26" s="278">
        <v>2126</v>
      </c>
      <c r="K26" s="45"/>
      <c r="L26" s="45"/>
      <c r="M26" s="45"/>
    </row>
    <row r="27" spans="2:13" ht="15">
      <c r="B27" s="276" t="s">
        <v>219</v>
      </c>
      <c r="C27" s="277">
        <v>24</v>
      </c>
      <c r="J27" s="278">
        <v>1</v>
      </c>
      <c r="K27" s="45"/>
      <c r="L27" s="45"/>
      <c r="M27" s="45"/>
    </row>
    <row r="28" spans="2:13" ht="15">
      <c r="B28" s="276" t="s">
        <v>171</v>
      </c>
      <c r="C28" s="277">
        <f>-89-25</f>
        <v>-114</v>
      </c>
      <c r="J28" s="278">
        <v>231</v>
      </c>
      <c r="K28" s="45"/>
      <c r="L28" s="45"/>
      <c r="M28" s="45"/>
    </row>
    <row r="29" spans="2:13" ht="15">
      <c r="B29" s="276" t="s">
        <v>268</v>
      </c>
      <c r="C29" s="277">
        <v>0</v>
      </c>
      <c r="J29" s="278">
        <v>-334</v>
      </c>
      <c r="K29" s="45"/>
      <c r="L29" s="45"/>
      <c r="M29" s="45"/>
    </row>
    <row r="30" spans="2:13" ht="15">
      <c r="B30" s="276" t="s">
        <v>266</v>
      </c>
      <c r="C30" s="277">
        <v>0</v>
      </c>
      <c r="J30" s="278">
        <v>7</v>
      </c>
      <c r="K30" s="45"/>
      <c r="L30" s="45"/>
      <c r="M30" s="45"/>
    </row>
    <row r="31" spans="2:13" ht="15">
      <c r="B31" s="276" t="s">
        <v>209</v>
      </c>
      <c r="C31" s="277">
        <v>0</v>
      </c>
      <c r="J31" s="278">
        <v>-600</v>
      </c>
      <c r="K31" s="45"/>
      <c r="L31" s="45"/>
      <c r="M31" s="45"/>
    </row>
    <row r="32" spans="2:13" ht="15">
      <c r="B32" s="276" t="s">
        <v>267</v>
      </c>
      <c r="C32" s="277">
        <v>-180</v>
      </c>
      <c r="J32" s="278">
        <v>-87</v>
      </c>
      <c r="K32" s="45"/>
      <c r="L32" s="45"/>
      <c r="M32" s="45"/>
    </row>
    <row r="33" spans="2:13" ht="15">
      <c r="B33" s="276" t="s">
        <v>130</v>
      </c>
      <c r="C33" s="277">
        <v>-93</v>
      </c>
      <c r="J33" s="278">
        <v>-98</v>
      </c>
      <c r="K33" s="45"/>
      <c r="L33" s="45"/>
      <c r="M33" s="45"/>
    </row>
    <row r="34" spans="2:13" ht="15">
      <c r="B34" s="267" t="s">
        <v>57</v>
      </c>
      <c r="C34" s="279">
        <f>9526+721</f>
        <v>10247</v>
      </c>
      <c r="J34" s="159">
        <v>10260</v>
      </c>
      <c r="K34" s="45"/>
      <c r="L34" s="45"/>
      <c r="M34" s="45"/>
    </row>
    <row r="35" spans="3:13" ht="15">
      <c r="C35" s="271"/>
      <c r="J35" s="273"/>
      <c r="K35" s="45"/>
      <c r="L35" s="45"/>
      <c r="M35" s="45"/>
    </row>
    <row r="36" spans="2:13" ht="15">
      <c r="B36" s="267" t="s">
        <v>58</v>
      </c>
      <c r="C36" s="271">
        <f>SUM(C17:C34)</f>
        <v>64340</v>
      </c>
      <c r="D36" s="280">
        <v>0</v>
      </c>
      <c r="E36" s="280">
        <v>0</v>
      </c>
      <c r="F36" s="280">
        <v>0</v>
      </c>
      <c r="G36" s="280">
        <v>0</v>
      </c>
      <c r="H36" s="280">
        <v>0</v>
      </c>
      <c r="I36" s="281">
        <v>0</v>
      </c>
      <c r="J36" s="282">
        <f>SUM(J17:J34)</f>
        <v>58541</v>
      </c>
      <c r="K36" s="45"/>
      <c r="L36" s="45"/>
      <c r="M36" s="45"/>
    </row>
    <row r="37" spans="3:13" ht="15">
      <c r="C37" s="271"/>
      <c r="J37" s="273"/>
      <c r="K37" s="45"/>
      <c r="L37" s="45"/>
      <c r="M37" s="45"/>
    </row>
    <row r="38" spans="2:13" ht="15">
      <c r="B38" s="267" t="s">
        <v>59</v>
      </c>
      <c r="C38" s="283">
        <v>-27450</v>
      </c>
      <c r="J38" s="275">
        <v>32434</v>
      </c>
      <c r="K38" s="45"/>
      <c r="L38" s="45"/>
      <c r="M38" s="45"/>
    </row>
    <row r="39" spans="2:13" ht="15">
      <c r="B39" s="267" t="s">
        <v>109</v>
      </c>
      <c r="C39" s="277">
        <v>421</v>
      </c>
      <c r="J39" s="278">
        <v>417</v>
      </c>
      <c r="K39" s="45"/>
      <c r="L39" s="45"/>
      <c r="M39" s="45"/>
    </row>
    <row r="40" spans="2:13" ht="15">
      <c r="B40" s="267" t="s">
        <v>141</v>
      </c>
      <c r="C40" s="277">
        <v>5052</v>
      </c>
      <c r="J40" s="278">
        <v>-1580</v>
      </c>
      <c r="K40" s="45"/>
      <c r="L40" s="45"/>
      <c r="M40" s="45"/>
    </row>
    <row r="41" spans="2:13" ht="15">
      <c r="B41" s="267" t="s">
        <v>110</v>
      </c>
      <c r="C41" s="277">
        <v>3892</v>
      </c>
      <c r="D41" s="269"/>
      <c r="E41" s="269"/>
      <c r="F41" s="269"/>
      <c r="G41" s="269"/>
      <c r="H41" s="269"/>
      <c r="J41" s="278">
        <v>-7183</v>
      </c>
      <c r="K41" s="45"/>
      <c r="L41" s="45"/>
      <c r="M41" s="45"/>
    </row>
    <row r="42" spans="2:13" ht="15">
      <c r="B42" s="267" t="s">
        <v>165</v>
      </c>
      <c r="C42" s="277">
        <v>3423</v>
      </c>
      <c r="D42" s="269"/>
      <c r="E42" s="269"/>
      <c r="F42" s="269"/>
      <c r="G42" s="269"/>
      <c r="H42" s="269"/>
      <c r="J42" s="278">
        <v>-1347</v>
      </c>
      <c r="K42" s="45"/>
      <c r="L42" s="45"/>
      <c r="M42" s="45"/>
    </row>
    <row r="43" spans="2:13" ht="15">
      <c r="B43" s="252" t="s">
        <v>60</v>
      </c>
      <c r="C43" s="162">
        <v>-217</v>
      </c>
      <c r="D43" s="269"/>
      <c r="E43" s="269"/>
      <c r="F43" s="269"/>
      <c r="G43" s="269"/>
      <c r="H43" s="269"/>
      <c r="J43" s="159">
        <v>260</v>
      </c>
      <c r="K43" s="45"/>
      <c r="L43" s="45"/>
      <c r="M43" s="45"/>
    </row>
    <row r="44" spans="3:13" ht="15">
      <c r="C44" s="271"/>
      <c r="J44" s="273"/>
      <c r="K44" s="45"/>
      <c r="L44" s="45"/>
      <c r="M44" s="45"/>
    </row>
    <row r="45" spans="2:13" ht="15">
      <c r="B45" s="267" t="s">
        <v>239</v>
      </c>
      <c r="C45" s="178">
        <f>SUM(C36:C43)</f>
        <v>49461</v>
      </c>
      <c r="D45" s="280">
        <v>0</v>
      </c>
      <c r="E45" s="280">
        <v>0</v>
      </c>
      <c r="F45" s="280">
        <v>0</v>
      </c>
      <c r="G45" s="280">
        <v>0</v>
      </c>
      <c r="H45" s="280">
        <v>0</v>
      </c>
      <c r="I45" s="281">
        <v>0</v>
      </c>
      <c r="J45" s="282">
        <f>SUM(J36:J43)</f>
        <v>81542</v>
      </c>
      <c r="K45" s="45"/>
      <c r="L45" s="45"/>
      <c r="M45" s="45"/>
    </row>
    <row r="46" spans="3:13" ht="14.25" customHeight="1">
      <c r="C46" s="178"/>
      <c r="J46" s="273"/>
      <c r="K46" s="45"/>
      <c r="L46" s="45"/>
      <c r="M46" s="45"/>
    </row>
    <row r="47" spans="2:13" ht="14.25" customHeight="1">
      <c r="B47" s="267" t="s">
        <v>270</v>
      </c>
      <c r="C47" s="178">
        <v>0</v>
      </c>
      <c r="J47" s="282">
        <v>176</v>
      </c>
      <c r="K47" s="45"/>
      <c r="L47" s="45"/>
      <c r="M47" s="45"/>
    </row>
    <row r="48" spans="2:13" ht="15">
      <c r="B48" s="267" t="s">
        <v>122</v>
      </c>
      <c r="C48" s="160">
        <v>-12922</v>
      </c>
      <c r="J48" s="284">
        <v>-10257</v>
      </c>
      <c r="K48" s="45"/>
      <c r="L48" s="45"/>
      <c r="M48" s="45"/>
    </row>
    <row r="49" spans="2:13" ht="15">
      <c r="B49" s="267" t="s">
        <v>240</v>
      </c>
      <c r="C49" s="282">
        <f>+C45+C48</f>
        <v>36539</v>
      </c>
      <c r="J49" s="282">
        <f>+J45+J48+J47</f>
        <v>71461</v>
      </c>
      <c r="K49" s="45"/>
      <c r="L49" s="45"/>
      <c r="M49" s="45"/>
    </row>
    <row r="50" spans="3:13" ht="15">
      <c r="C50" s="271"/>
      <c r="J50" s="273"/>
      <c r="K50" s="45"/>
      <c r="L50" s="45"/>
      <c r="M50" s="45"/>
    </row>
    <row r="51" spans="2:13" ht="15.75">
      <c r="B51" s="285" t="s">
        <v>61</v>
      </c>
      <c r="C51" s="271"/>
      <c r="J51" s="273"/>
      <c r="K51" s="45"/>
      <c r="L51" s="45"/>
      <c r="M51" s="45"/>
    </row>
    <row r="52" spans="3:13" ht="15">
      <c r="C52" s="271"/>
      <c r="J52" s="273"/>
      <c r="K52" s="45"/>
      <c r="L52" s="45"/>
      <c r="M52" s="45"/>
    </row>
    <row r="53" spans="2:13" ht="15">
      <c r="B53" s="286" t="s">
        <v>131</v>
      </c>
      <c r="C53" s="283">
        <v>21</v>
      </c>
      <c r="J53" s="275">
        <v>3</v>
      </c>
      <c r="K53" s="45"/>
      <c r="L53" s="45"/>
      <c r="M53" s="45"/>
    </row>
    <row r="54" spans="2:13" ht="15">
      <c r="B54" s="286" t="s">
        <v>207</v>
      </c>
      <c r="C54" s="277">
        <v>0</v>
      </c>
      <c r="J54" s="278">
        <v>447</v>
      </c>
      <c r="K54" s="45"/>
      <c r="L54" s="45"/>
      <c r="M54" s="45"/>
    </row>
    <row r="55" spans="2:13" ht="15">
      <c r="B55" s="286" t="s">
        <v>251</v>
      </c>
      <c r="C55" s="277">
        <v>0</v>
      </c>
      <c r="J55" s="278">
        <v>-1500</v>
      </c>
      <c r="K55" s="45"/>
      <c r="L55" s="45"/>
      <c r="M55" s="45"/>
    </row>
    <row r="56" spans="2:13" ht="15">
      <c r="B56" s="286" t="s">
        <v>247</v>
      </c>
      <c r="C56" s="277">
        <v>-3775</v>
      </c>
      <c r="J56" s="278">
        <v>0</v>
      </c>
      <c r="K56" s="45"/>
      <c r="L56" s="45"/>
      <c r="M56" s="45"/>
    </row>
    <row r="57" spans="2:13" ht="15">
      <c r="B57" s="286" t="s">
        <v>20</v>
      </c>
      <c r="C57" s="277">
        <v>837</v>
      </c>
      <c r="J57" s="278">
        <v>297</v>
      </c>
      <c r="K57" s="45"/>
      <c r="L57" s="45"/>
      <c r="M57" s="45"/>
    </row>
    <row r="58" spans="2:13" ht="15">
      <c r="B58" s="267" t="s">
        <v>21</v>
      </c>
      <c r="C58" s="162">
        <f>-11140</f>
        <v>-11140</v>
      </c>
      <c r="J58" s="159">
        <v>-11171</v>
      </c>
      <c r="K58" s="45"/>
      <c r="L58" s="45"/>
      <c r="M58" s="45"/>
    </row>
    <row r="59" spans="3:13" ht="15">
      <c r="C59" s="287"/>
      <c r="J59" s="288"/>
      <c r="K59" s="45"/>
      <c r="L59" s="45"/>
      <c r="M59" s="45"/>
    </row>
    <row r="60" spans="2:13" ht="15">
      <c r="B60" s="267" t="s">
        <v>112</v>
      </c>
      <c r="C60" s="197">
        <f>SUM(C53:C58)</f>
        <v>-14057</v>
      </c>
      <c r="D60" s="281">
        <v>0</v>
      </c>
      <c r="E60" s="281">
        <v>0</v>
      </c>
      <c r="F60" s="281">
        <v>0</v>
      </c>
      <c r="G60" s="281">
        <v>0</v>
      </c>
      <c r="H60" s="281">
        <v>0</v>
      </c>
      <c r="I60" s="281">
        <v>0</v>
      </c>
      <c r="J60" s="197">
        <f>SUM(J53:J58)</f>
        <v>-11924</v>
      </c>
      <c r="K60" s="45"/>
      <c r="L60" s="45"/>
      <c r="M60" s="45"/>
    </row>
    <row r="61" spans="3:13" ht="15">
      <c r="C61" s="287"/>
      <c r="D61" s="281"/>
      <c r="E61" s="281"/>
      <c r="F61" s="281"/>
      <c r="G61" s="281"/>
      <c r="H61" s="281"/>
      <c r="I61" s="281"/>
      <c r="J61" s="288"/>
      <c r="K61" s="45"/>
      <c r="L61" s="45"/>
      <c r="M61" s="45"/>
    </row>
    <row r="62" spans="2:13" ht="15.75">
      <c r="B62" s="285" t="s">
        <v>62</v>
      </c>
      <c r="C62" s="271"/>
      <c r="J62" s="273"/>
      <c r="K62" s="45"/>
      <c r="L62" s="45"/>
      <c r="M62" s="45"/>
    </row>
    <row r="63" spans="2:13" ht="15.75">
      <c r="B63" s="285"/>
      <c r="C63" s="271"/>
      <c r="J63" s="273"/>
      <c r="K63" s="45"/>
      <c r="L63" s="45"/>
      <c r="M63" s="45"/>
    </row>
    <row r="64" spans="2:13" ht="15">
      <c r="B64" s="267" t="s">
        <v>111</v>
      </c>
      <c r="C64" s="283">
        <f>-721-9526</f>
        <v>-10247</v>
      </c>
      <c r="J64" s="275">
        <v>-10260</v>
      </c>
      <c r="K64" s="45"/>
      <c r="L64" s="45"/>
      <c r="M64" s="45"/>
    </row>
    <row r="65" spans="2:13" ht="15">
      <c r="B65" s="286" t="s">
        <v>223</v>
      </c>
      <c r="C65" s="277">
        <f>-60000+43038+6374</f>
        <v>-10588</v>
      </c>
      <c r="J65" s="278">
        <v>-12833</v>
      </c>
      <c r="K65" s="45"/>
      <c r="L65" s="45"/>
      <c r="M65" s="45"/>
    </row>
    <row r="66" spans="2:13" ht="15">
      <c r="B66" s="267" t="s">
        <v>255</v>
      </c>
      <c r="C66" s="277">
        <v>-5745</v>
      </c>
      <c r="J66" s="278">
        <v>-5745</v>
      </c>
      <c r="K66" s="45"/>
      <c r="L66" s="45"/>
      <c r="M66" s="45"/>
    </row>
    <row r="67" spans="2:13" ht="15">
      <c r="B67" s="286" t="s">
        <v>132</v>
      </c>
      <c r="C67" s="277">
        <v>-4348</v>
      </c>
      <c r="J67" s="278">
        <v>-4987</v>
      </c>
      <c r="K67" s="45"/>
      <c r="L67" s="45"/>
      <c r="M67" s="45"/>
    </row>
    <row r="68" spans="2:13" ht="15">
      <c r="B68" s="286" t="s">
        <v>220</v>
      </c>
      <c r="C68" s="277">
        <v>-4829</v>
      </c>
      <c r="J68" s="278">
        <v>-698</v>
      </c>
      <c r="K68" s="45"/>
      <c r="L68" s="45"/>
      <c r="M68" s="45"/>
    </row>
    <row r="69" spans="2:13" ht="15">
      <c r="B69" s="286" t="s">
        <v>174</v>
      </c>
      <c r="C69" s="162">
        <v>-1671</v>
      </c>
      <c r="J69" s="159">
        <v>-1505</v>
      </c>
      <c r="K69" s="45"/>
      <c r="L69" s="45"/>
      <c r="M69" s="45"/>
    </row>
    <row r="70" spans="3:13" ht="15">
      <c r="C70" s="287"/>
      <c r="J70" s="288"/>
      <c r="K70" s="45"/>
      <c r="L70" s="45"/>
      <c r="M70" s="45"/>
    </row>
    <row r="71" spans="2:13" ht="15">
      <c r="B71" s="267" t="s">
        <v>259</v>
      </c>
      <c r="C71" s="284">
        <f>SUM(C64:C69)</f>
        <v>-37428</v>
      </c>
      <c r="D71" s="289">
        <v>0</v>
      </c>
      <c r="E71" s="289">
        <v>0</v>
      </c>
      <c r="F71" s="289">
        <v>0</v>
      </c>
      <c r="G71" s="289">
        <v>0</v>
      </c>
      <c r="H71" s="289">
        <v>0</v>
      </c>
      <c r="I71" s="281">
        <v>0</v>
      </c>
      <c r="J71" s="284">
        <f>SUM(J64:J69)</f>
        <v>-36028</v>
      </c>
      <c r="K71" s="45"/>
      <c r="L71" s="45"/>
      <c r="M71" s="45"/>
    </row>
    <row r="72" spans="3:13" ht="15">
      <c r="C72" s="271"/>
      <c r="J72" s="273"/>
      <c r="K72" s="45"/>
      <c r="L72" s="45"/>
      <c r="M72" s="45"/>
    </row>
    <row r="73" spans="2:13" ht="15.75">
      <c r="B73" s="285" t="s">
        <v>246</v>
      </c>
      <c r="C73" s="178">
        <f>C49+C60+C71</f>
        <v>-14946</v>
      </c>
      <c r="D73" s="280">
        <v>0</v>
      </c>
      <c r="E73" s="280">
        <v>0</v>
      </c>
      <c r="F73" s="280">
        <v>0</v>
      </c>
      <c r="G73" s="280">
        <v>0</v>
      </c>
      <c r="H73" s="280">
        <v>0</v>
      </c>
      <c r="I73" s="281">
        <v>0</v>
      </c>
      <c r="J73" s="282">
        <f>J49+J60+J71</f>
        <v>23509</v>
      </c>
      <c r="K73" s="45"/>
      <c r="L73" s="45"/>
      <c r="M73" s="45"/>
    </row>
    <row r="74" spans="3:13" ht="15">
      <c r="C74" s="271"/>
      <c r="J74" s="273"/>
      <c r="K74" s="45"/>
      <c r="L74" s="45"/>
      <c r="M74" s="45"/>
    </row>
    <row r="75" spans="2:13" ht="15.75">
      <c r="B75" s="285" t="s">
        <v>63</v>
      </c>
      <c r="C75" s="290">
        <v>15284</v>
      </c>
      <c r="D75" s="280"/>
      <c r="E75" s="280"/>
      <c r="F75" s="280"/>
      <c r="G75" s="280"/>
      <c r="H75" s="280"/>
      <c r="I75" s="281"/>
      <c r="J75" s="291">
        <v>-8225</v>
      </c>
      <c r="K75" s="45"/>
      <c r="L75" s="45"/>
      <c r="M75" s="45"/>
    </row>
    <row r="76" spans="2:13" ht="15.75">
      <c r="B76" s="285"/>
      <c r="C76" s="287"/>
      <c r="J76" s="288"/>
      <c r="K76" s="45"/>
      <c r="L76" s="45"/>
      <c r="M76" s="45"/>
    </row>
    <row r="77" spans="2:13" ht="16.5" thickBot="1">
      <c r="B77" s="285" t="s">
        <v>64</v>
      </c>
      <c r="C77" s="292">
        <f>SUM(C73:C75)</f>
        <v>338</v>
      </c>
      <c r="D77" s="293" t="e">
        <v>#REF!</v>
      </c>
      <c r="E77" s="293" t="e">
        <v>#REF!</v>
      </c>
      <c r="F77" s="293" t="e">
        <v>#REF!</v>
      </c>
      <c r="G77" s="293" t="e">
        <v>#REF!</v>
      </c>
      <c r="H77" s="293" t="e">
        <v>#REF!</v>
      </c>
      <c r="I77" s="294">
        <v>0</v>
      </c>
      <c r="J77" s="295">
        <f>SUM(J73:J75)</f>
        <v>15284</v>
      </c>
      <c r="K77" s="45"/>
      <c r="L77" s="45"/>
      <c r="M77" s="45"/>
    </row>
    <row r="78" spans="3:13" ht="15">
      <c r="C78" s="271"/>
      <c r="J78" s="273"/>
      <c r="K78" s="45"/>
      <c r="L78" s="45"/>
      <c r="M78" s="45"/>
    </row>
    <row r="79" spans="2:13" ht="15.75">
      <c r="B79" s="285" t="s">
        <v>65</v>
      </c>
      <c r="C79" s="271"/>
      <c r="J79" s="296"/>
      <c r="K79" s="45"/>
      <c r="L79" s="45"/>
      <c r="M79" s="45"/>
    </row>
    <row r="80" spans="2:13" ht="15">
      <c r="B80" s="267" t="s">
        <v>251</v>
      </c>
      <c r="C80" s="178">
        <v>0</v>
      </c>
      <c r="J80" s="178">
        <v>1</v>
      </c>
      <c r="K80" s="45"/>
      <c r="L80" s="45"/>
      <c r="M80" s="45"/>
    </row>
    <row r="81" spans="2:13" ht="15">
      <c r="B81" s="267" t="s">
        <v>271</v>
      </c>
      <c r="C81" s="178">
        <v>0</v>
      </c>
      <c r="J81" s="178">
        <v>8000</v>
      </c>
      <c r="K81" s="45"/>
      <c r="L81" s="45"/>
      <c r="M81" s="45"/>
    </row>
    <row r="82" spans="2:13" ht="15">
      <c r="B82" s="267" t="s">
        <v>66</v>
      </c>
      <c r="C82" s="178">
        <f>+'BS '!C29</f>
        <v>14142</v>
      </c>
      <c r="J82" s="178">
        <v>10733</v>
      </c>
      <c r="K82" s="45"/>
      <c r="L82" s="45"/>
      <c r="M82" s="45"/>
    </row>
    <row r="83" spans="2:13" ht="15">
      <c r="B83" s="267" t="s">
        <v>67</v>
      </c>
      <c r="C83" s="178">
        <v>-13804</v>
      </c>
      <c r="J83" s="178">
        <v>-3450</v>
      </c>
      <c r="K83" s="45"/>
      <c r="L83" s="45"/>
      <c r="M83" s="45"/>
    </row>
    <row r="84" spans="3:13" ht="16.5" thickBot="1">
      <c r="C84" s="217">
        <f>SUM(C80:C83)</f>
        <v>338</v>
      </c>
      <c r="D84" s="293">
        <v>0</v>
      </c>
      <c r="E84" s="293">
        <v>0</v>
      </c>
      <c r="F84" s="293">
        <v>0</v>
      </c>
      <c r="G84" s="293">
        <v>0</v>
      </c>
      <c r="H84" s="293">
        <v>0</v>
      </c>
      <c r="I84" s="294">
        <v>0</v>
      </c>
      <c r="J84" s="217">
        <f>SUM(J80:J83)</f>
        <v>15284</v>
      </c>
      <c r="K84" s="45"/>
      <c r="L84" s="45"/>
      <c r="M84" s="45"/>
    </row>
    <row r="85" spans="3:13" ht="15.75">
      <c r="C85" s="197"/>
      <c r="D85" s="294"/>
      <c r="E85" s="294"/>
      <c r="F85" s="294"/>
      <c r="G85" s="294"/>
      <c r="H85" s="294"/>
      <c r="I85" s="294"/>
      <c r="J85" s="197"/>
      <c r="K85" s="45"/>
      <c r="L85" s="45"/>
      <c r="M85" s="45"/>
    </row>
    <row r="86" spans="3:13" ht="15.75">
      <c r="C86" s="297"/>
      <c r="D86" s="294"/>
      <c r="E86" s="294"/>
      <c r="F86" s="294"/>
      <c r="G86" s="294"/>
      <c r="H86" s="294"/>
      <c r="I86" s="294"/>
      <c r="J86" s="222"/>
      <c r="K86" s="45"/>
      <c r="L86" s="45"/>
      <c r="M86" s="45"/>
    </row>
    <row r="87" spans="2:13" ht="15">
      <c r="B87" s="342" t="s">
        <v>288</v>
      </c>
      <c r="C87" s="330"/>
      <c r="D87" s="330"/>
      <c r="E87" s="330"/>
      <c r="F87" s="330"/>
      <c r="G87" s="330"/>
      <c r="H87" s="330"/>
      <c r="I87" s="330"/>
      <c r="J87" s="330"/>
      <c r="K87" s="45"/>
      <c r="L87" s="45"/>
      <c r="M87" s="45"/>
    </row>
    <row r="88" spans="2:13" ht="15">
      <c r="B88" s="330"/>
      <c r="C88" s="330"/>
      <c r="D88" s="330"/>
      <c r="E88" s="330"/>
      <c r="F88" s="330"/>
      <c r="G88" s="330"/>
      <c r="H88" s="330"/>
      <c r="I88" s="330"/>
      <c r="J88" s="330"/>
      <c r="K88" s="45"/>
      <c r="L88" s="45"/>
      <c r="M88" s="45"/>
    </row>
    <row r="89" spans="3:13" ht="15">
      <c r="C89" s="271"/>
      <c r="D89" s="280" t="e">
        <f aca="true" t="shared" si="0" ref="D89:I89">D77-D84</f>
        <v>#REF!</v>
      </c>
      <c r="E89" s="280" t="e">
        <f t="shared" si="0"/>
        <v>#REF!</v>
      </c>
      <c r="F89" s="280" t="e">
        <f t="shared" si="0"/>
        <v>#REF!</v>
      </c>
      <c r="G89" s="280" t="e">
        <f t="shared" si="0"/>
        <v>#REF!</v>
      </c>
      <c r="H89" s="280" t="e">
        <f t="shared" si="0"/>
        <v>#REF!</v>
      </c>
      <c r="I89" s="281">
        <f t="shared" si="0"/>
        <v>0</v>
      </c>
      <c r="J89" s="298"/>
      <c r="K89" s="45"/>
      <c r="L89" s="45"/>
      <c r="M89" s="45"/>
    </row>
    <row r="90" spans="2:13" ht="15">
      <c r="B90" s="187"/>
      <c r="J90" s="298"/>
      <c r="K90" s="45"/>
      <c r="L90" s="45"/>
      <c r="M90" s="45"/>
    </row>
    <row r="91" spans="10:13" ht="15">
      <c r="J91" s="298"/>
      <c r="K91" s="45"/>
      <c r="L91" s="45"/>
      <c r="M91" s="45"/>
    </row>
    <row r="92" spans="10:13" ht="15">
      <c r="J92" s="298"/>
      <c r="K92" s="45"/>
      <c r="L92" s="45"/>
      <c r="M92" s="45"/>
    </row>
    <row r="93" spans="10:13" ht="15">
      <c r="J93" s="298"/>
      <c r="K93" s="45"/>
      <c r="L93" s="45"/>
      <c r="M93" s="45"/>
    </row>
    <row r="94" spans="10:13" ht="15">
      <c r="J94" s="298"/>
      <c r="K94" s="45"/>
      <c r="L94" s="45"/>
      <c r="M94" s="45"/>
    </row>
    <row r="95" spans="2:13" ht="15">
      <c r="B95" s="299"/>
      <c r="K95" s="45"/>
      <c r="L95" s="45"/>
      <c r="M95" s="45"/>
    </row>
    <row r="96" spans="11:13" ht="15">
      <c r="K96" s="45"/>
      <c r="L96" s="45"/>
      <c r="M96" s="45"/>
    </row>
    <row r="97" spans="11:13" ht="15">
      <c r="K97" s="45"/>
      <c r="L97" s="45"/>
      <c r="M97" s="45"/>
    </row>
    <row r="98" spans="11:13" ht="15">
      <c r="K98" s="45"/>
      <c r="L98" s="45"/>
      <c r="M98" s="45"/>
    </row>
    <row r="99" spans="11:13" ht="15">
      <c r="K99" s="45"/>
      <c r="L99" s="45"/>
      <c r="M99" s="45"/>
    </row>
    <row r="100" spans="11:13" ht="15">
      <c r="K100" s="45"/>
      <c r="L100" s="45"/>
      <c r="M100" s="45"/>
    </row>
    <row r="101" spans="11:13" ht="15">
      <c r="K101" s="45"/>
      <c r="L101" s="45"/>
      <c r="M101" s="45"/>
    </row>
    <row r="102" spans="11:13" ht="15">
      <c r="K102" s="45"/>
      <c r="L102" s="45"/>
      <c r="M102" s="45"/>
    </row>
    <row r="103" spans="11:13" ht="15">
      <c r="K103" s="45"/>
      <c r="L103" s="45"/>
      <c r="M103" s="45"/>
    </row>
    <row r="104" spans="11:13" ht="15">
      <c r="K104" s="45"/>
      <c r="L104" s="45"/>
      <c r="M104" s="45"/>
    </row>
    <row r="105" spans="11:13" ht="15">
      <c r="K105" s="45"/>
      <c r="L105" s="45"/>
      <c r="M105" s="45"/>
    </row>
    <row r="106" spans="11:13" ht="15">
      <c r="K106" s="45"/>
      <c r="L106" s="45"/>
      <c r="M106" s="45"/>
    </row>
    <row r="107" spans="11:13" ht="15">
      <c r="K107" s="45"/>
      <c r="L107" s="45"/>
      <c r="M107" s="45"/>
    </row>
    <row r="108" spans="11:13" ht="15">
      <c r="K108" s="45"/>
      <c r="L108" s="45"/>
      <c r="M108" s="45"/>
    </row>
    <row r="109" spans="11:13" ht="15">
      <c r="K109" s="45"/>
      <c r="L109" s="45"/>
      <c r="M109" s="45"/>
    </row>
    <row r="110" spans="11:13" ht="15">
      <c r="K110" s="45"/>
      <c r="L110" s="45"/>
      <c r="M110" s="45"/>
    </row>
    <row r="111" spans="11:13" ht="15">
      <c r="K111" s="45"/>
      <c r="L111" s="45"/>
      <c r="M111" s="45"/>
    </row>
    <row r="112" spans="11:13" ht="15">
      <c r="K112" s="45"/>
      <c r="L112" s="45"/>
      <c r="M112" s="45"/>
    </row>
    <row r="113" spans="11:13" ht="15">
      <c r="K113" s="45"/>
      <c r="L113" s="45"/>
      <c r="M113" s="45"/>
    </row>
    <row r="114" spans="11:13" ht="15">
      <c r="K114" s="45"/>
      <c r="L114" s="45"/>
      <c r="M114" s="45"/>
    </row>
    <row r="115" spans="11:13" ht="15">
      <c r="K115" s="45"/>
      <c r="L115" s="45"/>
      <c r="M115" s="45"/>
    </row>
    <row r="116" spans="11:13" ht="15">
      <c r="K116" s="45"/>
      <c r="L116" s="45"/>
      <c r="M116" s="45"/>
    </row>
    <row r="136" spans="2:9" ht="38.25" customHeight="1">
      <c r="B136" s="270"/>
      <c r="D136" s="270"/>
      <c r="E136" s="270"/>
      <c r="F136" s="270"/>
      <c r="G136" s="270"/>
      <c r="H136" s="270"/>
      <c r="I136" s="272"/>
    </row>
    <row r="137" spans="2:9" ht="15">
      <c r="B137" s="270"/>
      <c r="D137" s="270"/>
      <c r="E137" s="270"/>
      <c r="F137" s="270"/>
      <c r="G137" s="270"/>
      <c r="H137" s="270"/>
      <c r="I137" s="272"/>
    </row>
    <row r="140" ht="51.75" customHeight="1"/>
    <row r="141" ht="9" customHeight="1"/>
    <row r="142" ht="6" customHeight="1"/>
    <row r="244" ht="30" customHeight="1"/>
    <row r="247" ht="30" customHeight="1"/>
    <row r="249" ht="29.25" customHeight="1"/>
    <row r="259" ht="15">
      <c r="B259" s="267" t="s">
        <v>23</v>
      </c>
    </row>
    <row r="260" ht="15">
      <c r="B260" s="267" t="s">
        <v>22</v>
      </c>
    </row>
    <row r="306" spans="2:9" ht="15">
      <c r="B306" s="270"/>
      <c r="D306" s="270"/>
      <c r="E306" s="270"/>
      <c r="F306" s="270"/>
      <c r="G306" s="270"/>
      <c r="H306" s="270"/>
      <c r="I306" s="272"/>
    </row>
  </sheetData>
  <mergeCells count="3">
    <mergeCell ref="F13:G13"/>
    <mergeCell ref="B87:J88"/>
    <mergeCell ref="C9:J9"/>
  </mergeCells>
  <printOptions/>
  <pageMargins left="1.1" right="0" top="0.48" bottom="0.28" header="0.2" footer="0.2"/>
  <pageSetup fitToHeight="1" fitToWidth="1" horizontalDpi="600" verticalDpi="600" orientation="portrait" paperSize="9" scale="58"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W294"/>
  <sheetViews>
    <sheetView zoomScale="75" zoomScaleNormal="75" workbookViewId="0" topLeftCell="A1">
      <selection activeCell="B9" sqref="B9"/>
    </sheetView>
  </sheetViews>
  <sheetFormatPr defaultColWidth="9.140625" defaultRowHeight="12.75"/>
  <cols>
    <col min="1" max="1" width="1.57421875" style="48" customWidth="1"/>
    <col min="2" max="2" width="42.7109375" style="48" customWidth="1"/>
    <col min="3" max="3" width="13.57421875" style="62" customWidth="1"/>
    <col min="4" max="4" width="2.7109375" style="62" customWidth="1"/>
    <col min="5" max="5" width="13.57421875" style="62" customWidth="1"/>
    <col min="6" max="6" width="2.00390625" style="62" customWidth="1"/>
    <col min="7" max="7" width="11.8515625" style="62" bestFit="1" customWidth="1"/>
    <col min="8" max="8" width="3.140625" style="62" customWidth="1"/>
    <col min="9" max="9" width="12.28125" style="84" customWidth="1"/>
    <col min="10" max="10" width="3.7109375" style="62" customWidth="1"/>
    <col min="11" max="11" width="12.28125" style="84" customWidth="1"/>
    <col min="12" max="12" width="3.140625" style="62" customWidth="1"/>
    <col min="13" max="13" width="14.7109375" style="84" customWidth="1"/>
    <col min="14" max="14" width="14.57421875" style="62" bestFit="1" customWidth="1"/>
    <col min="15" max="16384" width="9.140625" style="48" customWidth="1"/>
  </cols>
  <sheetData>
    <row r="1" spans="3:23" s="4" customFormat="1" ht="20.25">
      <c r="C1" s="34"/>
      <c r="D1" s="34"/>
      <c r="E1" s="34"/>
      <c r="F1" s="34"/>
      <c r="G1" s="35"/>
      <c r="H1" s="35"/>
      <c r="I1" s="77"/>
      <c r="J1" s="35"/>
      <c r="K1" s="77"/>
      <c r="L1" s="35"/>
      <c r="M1" s="86"/>
      <c r="N1" s="35"/>
      <c r="O1" s="23"/>
      <c r="P1" s="22"/>
      <c r="Q1" s="22"/>
      <c r="R1" s="1"/>
      <c r="S1" s="2"/>
      <c r="T1" s="2"/>
      <c r="U1" s="2"/>
      <c r="V1" s="2"/>
      <c r="W1" s="2"/>
    </row>
    <row r="2" spans="3:23" s="4" customFormat="1" ht="20.25">
      <c r="C2" s="34"/>
      <c r="D2" s="34"/>
      <c r="E2" s="34"/>
      <c r="F2" s="34"/>
      <c r="G2" s="35"/>
      <c r="H2" s="35"/>
      <c r="I2" s="77"/>
      <c r="J2" s="35"/>
      <c r="K2" s="77"/>
      <c r="L2" s="35"/>
      <c r="M2" s="86"/>
      <c r="N2" s="35"/>
      <c r="O2" s="23"/>
      <c r="P2" s="22"/>
      <c r="Q2" s="22"/>
      <c r="R2" s="1"/>
      <c r="S2" s="2"/>
      <c r="T2" s="2"/>
      <c r="U2" s="2"/>
      <c r="V2" s="2"/>
      <c r="W2" s="2"/>
    </row>
    <row r="3" spans="2:23" s="4" customFormat="1" ht="20.25">
      <c r="B3" s="8" t="s">
        <v>136</v>
      </c>
      <c r="C3" s="34"/>
      <c r="D3" s="34"/>
      <c r="E3" s="34"/>
      <c r="F3" s="34"/>
      <c r="G3" s="35"/>
      <c r="H3" s="35"/>
      <c r="I3" s="77"/>
      <c r="J3" s="35"/>
      <c r="K3" s="77"/>
      <c r="L3" s="35"/>
      <c r="M3" s="86"/>
      <c r="N3" s="35"/>
      <c r="O3" s="23"/>
      <c r="P3" s="22"/>
      <c r="Q3" s="22"/>
      <c r="R3" s="1"/>
      <c r="S3" s="2"/>
      <c r="T3" s="2"/>
      <c r="U3" s="2"/>
      <c r="V3" s="2"/>
      <c r="W3" s="2"/>
    </row>
    <row r="4" spans="2:23" s="4" customFormat="1" ht="20.25">
      <c r="B4" s="8"/>
      <c r="C4" s="34"/>
      <c r="D4" s="34"/>
      <c r="E4" s="34"/>
      <c r="F4" s="34"/>
      <c r="G4" s="12"/>
      <c r="H4" s="35"/>
      <c r="I4" s="77"/>
      <c r="J4" s="35"/>
      <c r="K4" s="77"/>
      <c r="L4" s="35"/>
      <c r="M4" s="86"/>
      <c r="N4" s="35"/>
      <c r="O4" s="23"/>
      <c r="P4" s="22"/>
      <c r="Q4" s="22"/>
      <c r="R4" s="1"/>
      <c r="S4" s="2"/>
      <c r="T4" s="2"/>
      <c r="U4" s="2"/>
      <c r="V4" s="2"/>
      <c r="W4" s="2"/>
    </row>
    <row r="5" spans="2:18" s="4" customFormat="1" ht="15">
      <c r="B5" s="25" t="str">
        <f>+'Notes-pg 5'!A5</f>
        <v>QUARTERLY REPORT FOR THE FOURTH QUARTER ENDED 31 JULY 2010</v>
      </c>
      <c r="C5" s="34"/>
      <c r="D5" s="34"/>
      <c r="E5" s="34"/>
      <c r="F5" s="34"/>
      <c r="G5" s="35"/>
      <c r="H5" s="35"/>
      <c r="I5" s="77"/>
      <c r="J5" s="35"/>
      <c r="K5" s="77"/>
      <c r="L5" s="35"/>
      <c r="M5" s="86"/>
      <c r="N5" s="35"/>
      <c r="O5" s="23"/>
      <c r="P5" s="22"/>
      <c r="Q5" s="22"/>
      <c r="R5" s="3"/>
    </row>
    <row r="6" spans="2:18" s="4" customFormat="1" ht="12.75" customHeight="1">
      <c r="B6" s="26"/>
      <c r="C6" s="37"/>
      <c r="D6" s="37"/>
      <c r="E6" s="37"/>
      <c r="F6" s="37"/>
      <c r="G6" s="36"/>
      <c r="H6" s="36"/>
      <c r="I6" s="78"/>
      <c r="J6" s="36"/>
      <c r="K6" s="78"/>
      <c r="L6" s="36"/>
      <c r="M6" s="87"/>
      <c r="N6" s="36"/>
      <c r="O6" s="22"/>
      <c r="P6" s="22"/>
      <c r="Q6" s="22"/>
      <c r="R6" s="3"/>
    </row>
    <row r="7" spans="2:18" s="4" customFormat="1" ht="15">
      <c r="B7" s="39" t="s">
        <v>150</v>
      </c>
      <c r="G7" s="36"/>
      <c r="H7" s="36"/>
      <c r="I7" s="78"/>
      <c r="J7" s="36"/>
      <c r="K7" s="78"/>
      <c r="L7" s="36"/>
      <c r="M7" s="87"/>
      <c r="N7" s="36"/>
      <c r="O7" s="22"/>
      <c r="P7" s="22"/>
      <c r="Q7" s="22"/>
      <c r="R7" s="3"/>
    </row>
    <row r="8" spans="2:18" s="4" customFormat="1" ht="15">
      <c r="B8" s="40"/>
      <c r="C8" s="38"/>
      <c r="D8" s="38"/>
      <c r="E8" s="38"/>
      <c r="F8" s="38"/>
      <c r="G8" s="36"/>
      <c r="H8" s="36"/>
      <c r="I8" s="78"/>
      <c r="J8" s="36"/>
      <c r="K8" s="78"/>
      <c r="L8" s="36"/>
      <c r="M8" s="87"/>
      <c r="N8" s="36"/>
      <c r="O8" s="22"/>
      <c r="P8" s="22"/>
      <c r="Q8" s="22"/>
      <c r="R8" s="3"/>
    </row>
    <row r="9" spans="2:18" s="4" customFormat="1" ht="15">
      <c r="B9" s="41"/>
      <c r="C9" s="38"/>
      <c r="D9" s="38"/>
      <c r="E9" s="38"/>
      <c r="F9" s="38"/>
      <c r="G9" s="36"/>
      <c r="H9" s="36"/>
      <c r="I9" s="78"/>
      <c r="J9" s="36"/>
      <c r="K9" s="78"/>
      <c r="L9" s="36"/>
      <c r="M9" s="87"/>
      <c r="N9" s="36"/>
      <c r="O9" s="22"/>
      <c r="P9" s="22"/>
      <c r="Q9" s="22"/>
      <c r="R9" s="3"/>
    </row>
    <row r="10" spans="3:13" s="42" customFormat="1" ht="15" customHeight="1">
      <c r="C10" s="52" t="s">
        <v>152</v>
      </c>
      <c r="D10" s="52"/>
      <c r="E10" s="52" t="s">
        <v>221</v>
      </c>
      <c r="F10" s="52"/>
      <c r="G10" s="52" t="s">
        <v>151</v>
      </c>
      <c r="H10" s="52"/>
      <c r="I10" s="52" t="s">
        <v>179</v>
      </c>
      <c r="J10" s="52"/>
      <c r="K10" s="52" t="s">
        <v>180</v>
      </c>
      <c r="L10" s="52"/>
      <c r="M10" s="52" t="s">
        <v>178</v>
      </c>
    </row>
    <row r="11" spans="2:13" s="42" customFormat="1" ht="15">
      <c r="B11" s="44"/>
      <c r="C11" s="52" t="s">
        <v>68</v>
      </c>
      <c r="D11" s="52"/>
      <c r="E11" s="52" t="s">
        <v>205</v>
      </c>
      <c r="F11" s="52"/>
      <c r="G11" s="52" t="s">
        <v>167</v>
      </c>
      <c r="H11" s="52"/>
      <c r="I11" s="52" t="s">
        <v>175</v>
      </c>
      <c r="J11" s="52"/>
      <c r="K11" s="52" t="s">
        <v>177</v>
      </c>
      <c r="L11" s="52"/>
      <c r="M11" s="52" t="s">
        <v>206</v>
      </c>
    </row>
    <row r="12" spans="2:13" s="42" customFormat="1" ht="15" customHeight="1">
      <c r="B12" s="44"/>
      <c r="H12" s="52"/>
      <c r="I12" s="52" t="s">
        <v>216</v>
      </c>
      <c r="J12" s="52"/>
      <c r="K12" s="52"/>
      <c r="L12" s="52"/>
      <c r="M12" s="52"/>
    </row>
    <row r="13" spans="2:13" s="42" customFormat="1" ht="15" customHeight="1">
      <c r="B13" s="44"/>
      <c r="C13" s="52"/>
      <c r="D13" s="52"/>
      <c r="E13" s="52"/>
      <c r="F13" s="52"/>
      <c r="G13" s="52"/>
      <c r="H13" s="52"/>
      <c r="I13" s="52" t="s">
        <v>176</v>
      </c>
      <c r="J13" s="52"/>
      <c r="K13" s="52"/>
      <c r="L13" s="52"/>
      <c r="M13" s="52"/>
    </row>
    <row r="14" spans="2:13" s="42" customFormat="1" ht="15" customHeight="1">
      <c r="B14" s="44"/>
      <c r="C14" s="52" t="s">
        <v>43</v>
      </c>
      <c r="D14" s="52"/>
      <c r="E14" s="52" t="s">
        <v>43</v>
      </c>
      <c r="F14" s="52"/>
      <c r="G14" s="52" t="s">
        <v>43</v>
      </c>
      <c r="H14" s="52"/>
      <c r="I14" s="52" t="s">
        <v>43</v>
      </c>
      <c r="J14" s="52"/>
      <c r="K14" s="52" t="s">
        <v>43</v>
      </c>
      <c r="L14" s="52"/>
      <c r="M14" s="52" t="s">
        <v>43</v>
      </c>
    </row>
    <row r="15" spans="2:13" s="42" customFormat="1" ht="15" customHeight="1">
      <c r="B15" s="44"/>
      <c r="C15" s="52"/>
      <c r="D15" s="52"/>
      <c r="E15" s="52"/>
      <c r="F15" s="52"/>
      <c r="G15" s="52"/>
      <c r="H15" s="52"/>
      <c r="I15" s="52"/>
      <c r="J15" s="52"/>
      <c r="K15" s="52"/>
      <c r="L15" s="52"/>
      <c r="M15" s="52"/>
    </row>
    <row r="16" spans="2:13" s="42" customFormat="1" ht="15" customHeight="1">
      <c r="B16" s="44"/>
      <c r="C16" s="52"/>
      <c r="D16" s="52"/>
      <c r="E16" s="52"/>
      <c r="F16" s="52"/>
      <c r="G16" s="52"/>
      <c r="H16" s="52"/>
      <c r="I16" s="52"/>
      <c r="J16" s="52"/>
      <c r="K16" s="52"/>
      <c r="L16" s="52"/>
      <c r="M16" s="52"/>
    </row>
    <row r="17" spans="2:14" ht="12.75" customHeight="1">
      <c r="B17" s="45"/>
      <c r="C17" s="46"/>
      <c r="D17" s="46"/>
      <c r="E17" s="46"/>
      <c r="F17" s="46"/>
      <c r="G17" s="46"/>
      <c r="H17" s="43"/>
      <c r="I17" s="43"/>
      <c r="J17" s="43"/>
      <c r="K17" s="43"/>
      <c r="L17" s="43"/>
      <c r="M17" s="46"/>
      <c r="N17" s="48"/>
    </row>
    <row r="18" spans="2:14" ht="12.75" customHeight="1">
      <c r="B18" s="68" t="s">
        <v>190</v>
      </c>
      <c r="C18" s="49">
        <v>205176</v>
      </c>
      <c r="D18" s="50"/>
      <c r="E18" s="311">
        <v>4283</v>
      </c>
      <c r="F18" s="50"/>
      <c r="G18" s="51">
        <v>51607</v>
      </c>
      <c r="H18" s="51"/>
      <c r="I18" s="79">
        <f>SUM(C18:H18)</f>
        <v>261066</v>
      </c>
      <c r="J18" s="51"/>
      <c r="K18" s="79">
        <v>3514</v>
      </c>
      <c r="L18" s="51"/>
      <c r="M18" s="53">
        <f>+I18+K18</f>
        <v>264580</v>
      </c>
      <c r="N18" s="48"/>
    </row>
    <row r="19" spans="2:14" ht="12.75" customHeight="1">
      <c r="B19" s="45"/>
      <c r="C19" s="53"/>
      <c r="D19" s="53"/>
      <c r="E19" s="53"/>
      <c r="F19" s="53"/>
      <c r="G19" s="54"/>
      <c r="H19" s="51"/>
      <c r="I19" s="79"/>
      <c r="J19" s="51"/>
      <c r="K19" s="79"/>
      <c r="L19" s="51"/>
      <c r="M19" s="53"/>
      <c r="N19" s="48"/>
    </row>
    <row r="20" spans="2:14" ht="12.75" customHeight="1">
      <c r="B20" s="45" t="s">
        <v>272</v>
      </c>
      <c r="C20" s="53"/>
      <c r="D20" s="53"/>
      <c r="E20" s="51">
        <v>-62</v>
      </c>
      <c r="F20" s="53"/>
      <c r="G20" s="54">
        <v>62</v>
      </c>
      <c r="H20" s="51"/>
      <c r="I20" s="79">
        <f>SUM(C20:H20)</f>
        <v>0</v>
      </c>
      <c r="J20" s="51"/>
      <c r="K20" s="79">
        <v>0</v>
      </c>
      <c r="L20" s="51"/>
      <c r="M20" s="313">
        <f>+I20+K20</f>
        <v>0</v>
      </c>
      <c r="N20" s="48"/>
    </row>
    <row r="21" spans="2:14" ht="12.75" customHeight="1">
      <c r="B21" s="45"/>
      <c r="C21" s="53"/>
      <c r="D21" s="53"/>
      <c r="E21" s="53"/>
      <c r="F21" s="53"/>
      <c r="G21" s="54"/>
      <c r="H21" s="51"/>
      <c r="I21" s="79"/>
      <c r="J21" s="51"/>
      <c r="K21" s="79"/>
      <c r="L21" s="51"/>
      <c r="M21" s="53"/>
      <c r="N21" s="48"/>
    </row>
    <row r="22" spans="2:14" ht="12.75" customHeight="1">
      <c r="B22" s="45" t="s">
        <v>119</v>
      </c>
      <c r="C22" s="55">
        <v>0</v>
      </c>
      <c r="D22" s="55"/>
      <c r="E22" s="55">
        <v>0</v>
      </c>
      <c r="F22" s="55"/>
      <c r="G22" s="55">
        <f>+'P&amp;L'!H42</f>
        <v>28444</v>
      </c>
      <c r="H22" s="73"/>
      <c r="I22" s="79">
        <f>SUM(C22:H22)</f>
        <v>28444</v>
      </c>
      <c r="J22" s="73"/>
      <c r="K22" s="85">
        <f>+'P&amp;L'!H43</f>
        <v>-24</v>
      </c>
      <c r="L22" s="73"/>
      <c r="M22" s="53">
        <f>+I22+K22</f>
        <v>28420</v>
      </c>
      <c r="N22" s="56"/>
    </row>
    <row r="23" spans="2:14" ht="12.75" customHeight="1">
      <c r="B23" s="45"/>
      <c r="C23" s="55"/>
      <c r="D23" s="55"/>
      <c r="E23" s="55"/>
      <c r="F23" s="55"/>
      <c r="G23" s="55"/>
      <c r="H23" s="73"/>
      <c r="I23" s="79"/>
      <c r="J23" s="73"/>
      <c r="K23" s="85"/>
      <c r="L23" s="73"/>
      <c r="M23" s="53"/>
      <c r="N23" s="56"/>
    </row>
    <row r="24" spans="2:14" ht="12.75" customHeight="1">
      <c r="B24" s="45" t="s">
        <v>249</v>
      </c>
      <c r="C24" s="55">
        <v>0</v>
      </c>
      <c r="D24" s="55"/>
      <c r="E24" s="55">
        <v>0</v>
      </c>
      <c r="F24" s="55"/>
      <c r="G24" s="55">
        <v>-5745</v>
      </c>
      <c r="H24" s="73"/>
      <c r="I24" s="79">
        <f>SUM(C24:H24)</f>
        <v>-5745</v>
      </c>
      <c r="J24" s="73"/>
      <c r="K24" s="85">
        <v>0</v>
      </c>
      <c r="L24" s="73"/>
      <c r="M24" s="79">
        <f>+I24+K24</f>
        <v>-5745</v>
      </c>
      <c r="N24" s="56"/>
    </row>
    <row r="25" spans="2:14" ht="12.75" customHeight="1">
      <c r="B25" s="45"/>
      <c r="C25" s="57"/>
      <c r="D25" s="57"/>
      <c r="E25" s="57"/>
      <c r="F25" s="57"/>
      <c r="G25" s="57"/>
      <c r="H25" s="72"/>
      <c r="I25" s="76"/>
      <c r="J25" s="72"/>
      <c r="K25" s="76"/>
      <c r="L25" s="72"/>
      <c r="M25" s="75"/>
      <c r="N25" s="56"/>
    </row>
    <row r="26" spans="2:14" ht="18" customHeight="1" thickBot="1">
      <c r="B26" s="65" t="s">
        <v>264</v>
      </c>
      <c r="C26" s="59">
        <f>SUM(C18:C25)</f>
        <v>205176</v>
      </c>
      <c r="D26" s="59"/>
      <c r="E26" s="59">
        <f>SUM(E18:E25)</f>
        <v>4221</v>
      </c>
      <c r="F26" s="59"/>
      <c r="G26" s="59">
        <f>SUM(G18:G25)</f>
        <v>74368</v>
      </c>
      <c r="H26" s="59"/>
      <c r="I26" s="80">
        <f>SUM(C26:H26)</f>
        <v>283765</v>
      </c>
      <c r="J26" s="59"/>
      <c r="K26" s="83">
        <f>SUM(K18:K25)</f>
        <v>3490</v>
      </c>
      <c r="L26" s="59"/>
      <c r="M26" s="83">
        <f>+I26+K26</f>
        <v>287255</v>
      </c>
      <c r="N26" s="58"/>
    </row>
    <row r="27" spans="2:14" ht="12.75" customHeight="1">
      <c r="B27" s="45"/>
      <c r="C27" s="55"/>
      <c r="D27" s="55"/>
      <c r="E27" s="55"/>
      <c r="F27" s="55"/>
      <c r="G27" s="55"/>
      <c r="H27" s="55"/>
      <c r="I27" s="81"/>
      <c r="J27" s="55"/>
      <c r="K27" s="81"/>
      <c r="L27" s="55"/>
      <c r="M27" s="81"/>
      <c r="N27" s="58"/>
    </row>
    <row r="28" spans="2:14" ht="12.75" customHeight="1">
      <c r="B28" s="74"/>
      <c r="C28" s="60"/>
      <c r="D28" s="60"/>
      <c r="E28" s="60"/>
      <c r="F28" s="60"/>
      <c r="G28" s="60"/>
      <c r="H28" s="60"/>
      <c r="I28" s="82"/>
      <c r="J28" s="60"/>
      <c r="K28" s="82"/>
      <c r="L28" s="60"/>
      <c r="M28" s="82"/>
      <c r="N28" s="58"/>
    </row>
    <row r="29" spans="2:14" ht="12.75" customHeight="1">
      <c r="B29" s="45"/>
      <c r="C29" s="60"/>
      <c r="D29" s="60"/>
      <c r="E29" s="60"/>
      <c r="F29" s="60"/>
      <c r="G29" s="60"/>
      <c r="H29" s="60"/>
      <c r="I29" s="82"/>
      <c r="J29" s="60"/>
      <c r="K29" s="82"/>
      <c r="L29" s="60"/>
      <c r="M29" s="82"/>
      <c r="N29" s="58"/>
    </row>
    <row r="30" spans="2:14" ht="12.75" customHeight="1">
      <c r="B30" s="68" t="s">
        <v>233</v>
      </c>
      <c r="C30" s="60">
        <v>205176</v>
      </c>
      <c r="D30" s="60"/>
      <c r="E30" s="60">
        <v>4221</v>
      </c>
      <c r="F30" s="60"/>
      <c r="G30" s="60">
        <v>74368</v>
      </c>
      <c r="H30" s="60"/>
      <c r="I30" s="79">
        <f>SUM(C30:H30)</f>
        <v>283765</v>
      </c>
      <c r="J30" s="60"/>
      <c r="K30" s="82">
        <v>3490</v>
      </c>
      <c r="L30" s="60"/>
      <c r="M30" s="53">
        <f>+I30+K30</f>
        <v>287255</v>
      </c>
      <c r="N30" s="58"/>
    </row>
    <row r="31" spans="2:14" ht="12.75" customHeight="1">
      <c r="B31" s="68"/>
      <c r="C31" s="60"/>
      <c r="D31" s="60"/>
      <c r="E31" s="60"/>
      <c r="F31" s="60"/>
      <c r="G31" s="60"/>
      <c r="H31" s="60"/>
      <c r="I31" s="79"/>
      <c r="J31" s="60"/>
      <c r="K31" s="82"/>
      <c r="L31" s="60"/>
      <c r="M31" s="53"/>
      <c r="N31" s="58"/>
    </row>
    <row r="32" spans="2:14" ht="12.75" customHeight="1">
      <c r="B32" s="45" t="s">
        <v>119</v>
      </c>
      <c r="C32" s="55">
        <v>0</v>
      </c>
      <c r="D32" s="55"/>
      <c r="E32" s="55">
        <v>0</v>
      </c>
      <c r="F32" s="55"/>
      <c r="G32" s="55">
        <f>+'P&amp;L'!F42</f>
        <v>31613</v>
      </c>
      <c r="H32" s="51"/>
      <c r="I32" s="79">
        <f>SUM(C32:H32)</f>
        <v>31613</v>
      </c>
      <c r="J32" s="51"/>
      <c r="K32" s="79">
        <f>+'P&amp;L'!F43</f>
        <v>0</v>
      </c>
      <c r="L32" s="51"/>
      <c r="M32" s="53">
        <f>+I32+K32</f>
        <v>31613</v>
      </c>
      <c r="N32" s="56"/>
    </row>
    <row r="33" spans="2:14" ht="12.75" customHeight="1">
      <c r="B33" s="45"/>
      <c r="C33" s="55"/>
      <c r="D33" s="55"/>
      <c r="E33" s="55"/>
      <c r="F33" s="55"/>
      <c r="G33" s="55"/>
      <c r="H33" s="51"/>
      <c r="I33" s="79"/>
      <c r="J33" s="51"/>
      <c r="K33" s="79"/>
      <c r="L33" s="51"/>
      <c r="M33" s="53"/>
      <c r="N33" s="56"/>
    </row>
    <row r="34" spans="2:14" ht="12.75" customHeight="1">
      <c r="B34" s="45" t="s">
        <v>241</v>
      </c>
      <c r="C34" s="55">
        <v>0</v>
      </c>
      <c r="D34" s="55"/>
      <c r="E34" s="55">
        <v>0</v>
      </c>
      <c r="F34" s="55"/>
      <c r="G34" s="55">
        <v>0</v>
      </c>
      <c r="H34" s="51"/>
      <c r="I34" s="79">
        <f>SUM(C34:H34)</f>
        <v>0</v>
      </c>
      <c r="J34" s="51"/>
      <c r="K34" s="79">
        <v>-3490</v>
      </c>
      <c r="L34" s="51"/>
      <c r="M34" s="79">
        <f>+I34+K34</f>
        <v>-3490</v>
      </c>
      <c r="N34" s="56"/>
    </row>
    <row r="35" spans="2:14" ht="12.75" customHeight="1">
      <c r="B35" s="45"/>
      <c r="C35" s="55"/>
      <c r="D35" s="55"/>
      <c r="E35" s="55"/>
      <c r="F35" s="55"/>
      <c r="G35" s="55"/>
      <c r="H35" s="51"/>
      <c r="I35" s="79"/>
      <c r="J35" s="51"/>
      <c r="K35" s="79"/>
      <c r="L35" s="51"/>
      <c r="M35" s="79"/>
      <c r="N35" s="56"/>
    </row>
    <row r="36" spans="2:14" ht="13.5" customHeight="1">
      <c r="B36" s="45" t="s">
        <v>249</v>
      </c>
      <c r="C36" s="55">
        <v>0</v>
      </c>
      <c r="D36" s="55"/>
      <c r="E36" s="55">
        <v>0</v>
      </c>
      <c r="F36" s="55"/>
      <c r="G36" s="55">
        <v>-5745</v>
      </c>
      <c r="H36" s="51"/>
      <c r="I36" s="79">
        <f>SUM(C36:H36)</f>
        <v>-5745</v>
      </c>
      <c r="J36" s="51"/>
      <c r="K36" s="79">
        <v>0</v>
      </c>
      <c r="L36" s="51"/>
      <c r="M36" s="79">
        <f>+I36+K36</f>
        <v>-5745</v>
      </c>
      <c r="N36" s="56"/>
    </row>
    <row r="37" spans="2:14" ht="12.75" customHeight="1">
      <c r="B37" s="45"/>
      <c r="C37" s="55"/>
      <c r="D37" s="55"/>
      <c r="E37" s="55"/>
      <c r="F37" s="55"/>
      <c r="G37" s="55"/>
      <c r="H37" s="51"/>
      <c r="I37" s="79"/>
      <c r="J37" s="51"/>
      <c r="K37" s="79"/>
      <c r="L37" s="51"/>
      <c r="M37" s="53"/>
      <c r="N37" s="56"/>
    </row>
    <row r="38" spans="2:14" ht="18" customHeight="1" thickBot="1">
      <c r="B38" s="65" t="s">
        <v>265</v>
      </c>
      <c r="C38" s="89">
        <f>SUM(C30:C37)</f>
        <v>205176</v>
      </c>
      <c r="D38" s="89"/>
      <c r="E38" s="89">
        <f>SUM(E30:E37)</f>
        <v>4221</v>
      </c>
      <c r="F38" s="89"/>
      <c r="G38" s="89">
        <f>SUM(G30:G37)</f>
        <v>100236</v>
      </c>
      <c r="H38" s="89"/>
      <c r="I38" s="90">
        <f>SUM(I30:I37)</f>
        <v>309633</v>
      </c>
      <c r="J38" s="89"/>
      <c r="K38" s="90">
        <f>SUM(K30:K37)</f>
        <v>0</v>
      </c>
      <c r="L38" s="89"/>
      <c r="M38" s="90">
        <f>SUM(M30:M37)</f>
        <v>309633</v>
      </c>
      <c r="N38" s="58"/>
    </row>
    <row r="39" spans="2:14" ht="12.75" customHeight="1">
      <c r="B39" s="45"/>
      <c r="C39" s="55"/>
      <c r="D39" s="55"/>
      <c r="E39" s="55"/>
      <c r="F39" s="55"/>
      <c r="G39" s="55"/>
      <c r="H39" s="55"/>
      <c r="I39" s="81"/>
      <c r="J39" s="55"/>
      <c r="K39" s="81"/>
      <c r="L39" s="55"/>
      <c r="M39" s="81"/>
      <c r="N39" s="58"/>
    </row>
    <row r="40" spans="2:14" ht="12.75" customHeight="1">
      <c r="B40" s="71"/>
      <c r="C40" s="55"/>
      <c r="D40" s="55"/>
      <c r="E40" s="55"/>
      <c r="F40" s="55"/>
      <c r="G40" s="55"/>
      <c r="H40" s="55"/>
      <c r="I40" s="81"/>
      <c r="J40" s="55"/>
      <c r="K40" s="81"/>
      <c r="L40" s="55"/>
      <c r="M40" s="81"/>
      <c r="N40" s="58"/>
    </row>
    <row r="41" spans="2:14" ht="13.5" customHeight="1">
      <c r="B41" s="344" t="s">
        <v>234</v>
      </c>
      <c r="C41" s="345"/>
      <c r="D41" s="345"/>
      <c r="E41" s="345"/>
      <c r="F41" s="345"/>
      <c r="G41" s="345"/>
      <c r="H41" s="345"/>
      <c r="I41" s="345"/>
      <c r="J41" s="345"/>
      <c r="K41" s="345"/>
      <c r="L41" s="345"/>
      <c r="M41" s="345"/>
      <c r="N41" s="58"/>
    </row>
    <row r="42" spans="2:14" ht="18" customHeight="1">
      <c r="B42" s="345"/>
      <c r="C42" s="345"/>
      <c r="D42" s="345"/>
      <c r="E42" s="345"/>
      <c r="F42" s="345"/>
      <c r="G42" s="345"/>
      <c r="H42" s="345"/>
      <c r="I42" s="345"/>
      <c r="J42" s="345"/>
      <c r="K42" s="345"/>
      <c r="L42" s="345"/>
      <c r="M42" s="345"/>
      <c r="N42" s="48"/>
    </row>
    <row r="43" spans="2:14" ht="15">
      <c r="B43" s="61"/>
      <c r="C43" s="45"/>
      <c r="D43" s="45"/>
      <c r="E43" s="45"/>
      <c r="F43" s="45"/>
      <c r="G43" s="45"/>
      <c r="H43" s="45"/>
      <c r="I43" s="68"/>
      <c r="J43" s="45"/>
      <c r="K43" s="68"/>
      <c r="L43" s="45"/>
      <c r="M43" s="68"/>
      <c r="N43" s="48"/>
    </row>
    <row r="44" spans="2:14" ht="15">
      <c r="B44" s="61"/>
      <c r="C44" s="45"/>
      <c r="D44" s="45"/>
      <c r="E44" s="45"/>
      <c r="F44" s="45"/>
      <c r="G44" s="45"/>
      <c r="H44" s="45"/>
      <c r="I44" s="68"/>
      <c r="J44" s="45"/>
      <c r="K44" s="68"/>
      <c r="L44" s="45"/>
      <c r="M44" s="68"/>
      <c r="N44" s="48"/>
    </row>
    <row r="45" spans="2:14" ht="15">
      <c r="B45" s="61"/>
      <c r="C45" s="45"/>
      <c r="D45" s="45"/>
      <c r="E45" s="45"/>
      <c r="F45" s="45"/>
      <c r="G45" s="45"/>
      <c r="H45" s="45"/>
      <c r="I45" s="68"/>
      <c r="J45" s="45"/>
      <c r="K45" s="68"/>
      <c r="L45" s="45"/>
      <c r="M45" s="68"/>
      <c r="N45" s="48"/>
    </row>
    <row r="46" spans="2:14" ht="9.75" customHeight="1">
      <c r="B46" s="61"/>
      <c r="C46" s="45"/>
      <c r="D46" s="45"/>
      <c r="E46" s="45"/>
      <c r="F46" s="45"/>
      <c r="G46" s="45"/>
      <c r="H46" s="45"/>
      <c r="I46" s="68"/>
      <c r="J46" s="45"/>
      <c r="K46" s="68"/>
      <c r="L46" s="45"/>
      <c r="M46" s="68"/>
      <c r="N46" s="48"/>
    </row>
    <row r="47" spans="2:14" ht="15">
      <c r="B47" s="61"/>
      <c r="C47" s="45"/>
      <c r="D47" s="45"/>
      <c r="E47" s="45"/>
      <c r="F47" s="45"/>
      <c r="G47" s="45"/>
      <c r="H47" s="45"/>
      <c r="I47" s="68"/>
      <c r="J47" s="45"/>
      <c r="K47" s="68"/>
      <c r="L47" s="45"/>
      <c r="M47" s="68"/>
      <c r="N47" s="48"/>
    </row>
    <row r="48" spans="2:14" ht="9.75" customHeight="1">
      <c r="B48" s="61"/>
      <c r="C48" s="45"/>
      <c r="D48" s="45"/>
      <c r="E48" s="45"/>
      <c r="F48" s="45"/>
      <c r="G48" s="45"/>
      <c r="H48" s="45"/>
      <c r="I48" s="68"/>
      <c r="J48" s="45"/>
      <c r="K48" s="68"/>
      <c r="L48" s="45"/>
      <c r="M48" s="68"/>
      <c r="N48" s="48"/>
    </row>
    <row r="49" spans="2:14" ht="15">
      <c r="B49" s="61"/>
      <c r="C49" s="45"/>
      <c r="D49" s="45"/>
      <c r="E49" s="45"/>
      <c r="F49" s="45"/>
      <c r="G49" s="45"/>
      <c r="H49" s="45"/>
      <c r="I49" s="68"/>
      <c r="J49" s="45"/>
      <c r="K49" s="68"/>
      <c r="L49" s="45"/>
      <c r="M49" s="68"/>
      <c r="N49" s="48"/>
    </row>
    <row r="50" spans="2:14" ht="9.75" customHeight="1">
      <c r="B50" s="61"/>
      <c r="C50" s="45"/>
      <c r="D50" s="45"/>
      <c r="E50" s="45"/>
      <c r="F50" s="45"/>
      <c r="G50" s="45"/>
      <c r="H50" s="45"/>
      <c r="I50" s="68"/>
      <c r="J50" s="45"/>
      <c r="K50" s="68"/>
      <c r="L50" s="45"/>
      <c r="M50" s="68"/>
      <c r="N50" s="48"/>
    </row>
    <row r="51" spans="2:14" ht="15">
      <c r="B51" s="61"/>
      <c r="C51" s="45"/>
      <c r="D51" s="45"/>
      <c r="E51" s="45"/>
      <c r="F51" s="45"/>
      <c r="G51" s="45"/>
      <c r="H51" s="45"/>
      <c r="I51" s="68"/>
      <c r="J51" s="45"/>
      <c r="K51" s="68"/>
      <c r="L51" s="45"/>
      <c r="M51" s="68"/>
      <c r="N51" s="48"/>
    </row>
    <row r="52" spans="2:14" ht="9.75" customHeight="1">
      <c r="B52" s="61"/>
      <c r="C52" s="45"/>
      <c r="D52" s="45"/>
      <c r="E52" s="45"/>
      <c r="F52" s="45"/>
      <c r="G52" s="45"/>
      <c r="H52" s="45"/>
      <c r="I52" s="68"/>
      <c r="J52" s="45"/>
      <c r="K52" s="68"/>
      <c r="L52" s="45"/>
      <c r="M52" s="68"/>
      <c r="N52" s="48"/>
    </row>
    <row r="53" spans="2:14" ht="15">
      <c r="B53" s="61"/>
      <c r="C53" s="45"/>
      <c r="D53" s="45"/>
      <c r="E53" s="45"/>
      <c r="F53" s="45"/>
      <c r="G53" s="45"/>
      <c r="H53" s="45"/>
      <c r="I53" s="68"/>
      <c r="J53" s="45"/>
      <c r="K53" s="68"/>
      <c r="L53" s="45"/>
      <c r="M53" s="68"/>
      <c r="N53" s="48"/>
    </row>
    <row r="54" spans="2:14" ht="9.75" customHeight="1">
      <c r="B54" s="61"/>
      <c r="C54" s="45"/>
      <c r="D54" s="45"/>
      <c r="E54" s="45"/>
      <c r="F54" s="45"/>
      <c r="G54" s="45"/>
      <c r="H54" s="45"/>
      <c r="I54" s="68"/>
      <c r="J54" s="45"/>
      <c r="K54" s="68"/>
      <c r="L54" s="45"/>
      <c r="M54" s="68"/>
      <c r="N54" s="48"/>
    </row>
    <row r="55" spans="2:14" ht="15">
      <c r="B55" s="61"/>
      <c r="C55" s="45"/>
      <c r="D55" s="45"/>
      <c r="E55" s="45"/>
      <c r="F55" s="45"/>
      <c r="G55" s="45"/>
      <c r="H55" s="45"/>
      <c r="I55" s="68"/>
      <c r="J55" s="45"/>
      <c r="K55" s="68"/>
      <c r="L55" s="45"/>
      <c r="M55" s="68"/>
      <c r="N55" s="48"/>
    </row>
    <row r="56" spans="2:14" ht="9.75" customHeight="1">
      <c r="B56" s="61"/>
      <c r="C56" s="45"/>
      <c r="D56" s="45"/>
      <c r="E56" s="45"/>
      <c r="F56" s="45"/>
      <c r="G56" s="45"/>
      <c r="H56" s="45"/>
      <c r="I56" s="68"/>
      <c r="J56" s="45"/>
      <c r="K56" s="68"/>
      <c r="L56" s="45"/>
      <c r="M56" s="68"/>
      <c r="N56" s="48"/>
    </row>
    <row r="57" spans="2:14" ht="15">
      <c r="B57" s="61"/>
      <c r="C57" s="45"/>
      <c r="D57" s="45"/>
      <c r="E57" s="45"/>
      <c r="F57" s="45"/>
      <c r="G57" s="45"/>
      <c r="H57" s="45"/>
      <c r="I57" s="68"/>
      <c r="J57" s="45"/>
      <c r="K57" s="68"/>
      <c r="L57" s="45"/>
      <c r="M57" s="68"/>
      <c r="N57" s="48"/>
    </row>
    <row r="58" spans="2:14" ht="9.75" customHeight="1">
      <c r="B58" s="61"/>
      <c r="C58" s="45"/>
      <c r="D58" s="45"/>
      <c r="E58" s="45"/>
      <c r="F58" s="45"/>
      <c r="G58" s="45"/>
      <c r="H58" s="45"/>
      <c r="I58" s="68"/>
      <c r="J58" s="45"/>
      <c r="K58" s="68"/>
      <c r="L58" s="45"/>
      <c r="M58" s="68"/>
      <c r="N58" s="48"/>
    </row>
    <row r="59" spans="2:14" ht="15">
      <c r="B59" s="61"/>
      <c r="C59" s="45"/>
      <c r="D59" s="45"/>
      <c r="E59" s="45"/>
      <c r="F59" s="45"/>
      <c r="G59" s="45"/>
      <c r="H59" s="45"/>
      <c r="I59" s="68"/>
      <c r="J59" s="45"/>
      <c r="K59" s="68"/>
      <c r="L59" s="45"/>
      <c r="M59" s="68"/>
      <c r="N59" s="48"/>
    </row>
    <row r="60" spans="2:14" ht="9.75" customHeight="1">
      <c r="B60" s="61"/>
      <c r="C60" s="45"/>
      <c r="D60" s="45"/>
      <c r="E60" s="45"/>
      <c r="F60" s="45"/>
      <c r="G60" s="45"/>
      <c r="H60" s="45"/>
      <c r="I60" s="68"/>
      <c r="J60" s="45"/>
      <c r="K60" s="68"/>
      <c r="L60" s="45"/>
      <c r="M60" s="68"/>
      <c r="N60" s="48"/>
    </row>
    <row r="61" spans="2:14" ht="15">
      <c r="B61" s="61"/>
      <c r="C61" s="45"/>
      <c r="D61" s="45"/>
      <c r="E61" s="45"/>
      <c r="F61" s="45"/>
      <c r="G61" s="45"/>
      <c r="H61" s="45"/>
      <c r="I61" s="68"/>
      <c r="J61" s="45"/>
      <c r="K61" s="68"/>
      <c r="L61" s="45"/>
      <c r="M61" s="68"/>
      <c r="N61" s="48"/>
    </row>
    <row r="62" spans="2:14" ht="15">
      <c r="B62" s="61"/>
      <c r="C62" s="45"/>
      <c r="D62" s="45"/>
      <c r="E62" s="45"/>
      <c r="F62" s="45"/>
      <c r="G62" s="45"/>
      <c r="H62" s="45"/>
      <c r="I62" s="68"/>
      <c r="J62" s="45"/>
      <c r="K62" s="68"/>
      <c r="L62" s="45"/>
      <c r="M62" s="68"/>
      <c r="N62" s="48"/>
    </row>
    <row r="63" spans="2:13" ht="15">
      <c r="B63" s="45"/>
      <c r="C63" s="61"/>
      <c r="D63" s="61"/>
      <c r="E63" s="61"/>
      <c r="F63" s="61"/>
      <c r="G63" s="61"/>
      <c r="H63" s="61"/>
      <c r="I63" s="47"/>
      <c r="J63" s="61"/>
      <c r="K63" s="47"/>
      <c r="L63" s="61"/>
      <c r="M63" s="47"/>
    </row>
    <row r="64" spans="2:13" ht="15">
      <c r="B64" s="45"/>
      <c r="C64" s="61"/>
      <c r="D64" s="61"/>
      <c r="E64" s="61"/>
      <c r="F64" s="61"/>
      <c r="G64" s="61"/>
      <c r="H64" s="61"/>
      <c r="I64" s="47"/>
      <c r="J64" s="61"/>
      <c r="K64" s="47"/>
      <c r="L64" s="61"/>
      <c r="M64" s="47"/>
    </row>
    <row r="65" spans="2:13" ht="15">
      <c r="B65" s="45"/>
      <c r="C65" s="61"/>
      <c r="D65" s="61"/>
      <c r="E65" s="61"/>
      <c r="F65" s="61"/>
      <c r="G65" s="61"/>
      <c r="H65" s="61"/>
      <c r="I65" s="47"/>
      <c r="J65" s="61"/>
      <c r="K65" s="47"/>
      <c r="L65" s="61"/>
      <c r="M65" s="47"/>
    </row>
    <row r="66" spans="2:13" ht="15">
      <c r="B66" s="45"/>
      <c r="C66" s="61"/>
      <c r="D66" s="61"/>
      <c r="E66" s="61"/>
      <c r="F66" s="61"/>
      <c r="G66" s="61"/>
      <c r="H66" s="61"/>
      <c r="I66" s="47"/>
      <c r="J66" s="61"/>
      <c r="K66" s="47"/>
      <c r="L66" s="61"/>
      <c r="M66" s="47"/>
    </row>
    <row r="67" spans="2:13" ht="15">
      <c r="B67" s="45"/>
      <c r="C67" s="61"/>
      <c r="D67" s="61"/>
      <c r="E67" s="61"/>
      <c r="F67" s="61"/>
      <c r="G67" s="61"/>
      <c r="H67" s="61"/>
      <c r="I67" s="47"/>
      <c r="J67" s="61"/>
      <c r="K67" s="47"/>
      <c r="L67" s="61"/>
      <c r="M67" s="47"/>
    </row>
    <row r="126" spans="2:6" ht="38.25" customHeight="1">
      <c r="B126" s="67"/>
      <c r="C126" s="93"/>
      <c r="D126" s="93"/>
      <c r="E126" s="93"/>
      <c r="F126" s="93"/>
    </row>
    <row r="127" spans="2:6" ht="12.75">
      <c r="B127" s="92"/>
      <c r="C127" s="95"/>
      <c r="D127" s="95"/>
      <c r="E127" s="95"/>
      <c r="F127" s="95"/>
    </row>
    <row r="128" spans="2:6" ht="51.75" customHeight="1">
      <c r="B128" s="74"/>
      <c r="C128" s="91"/>
      <c r="D128" s="91"/>
      <c r="E128" s="91"/>
      <c r="F128" s="91"/>
    </row>
    <row r="136" ht="9" customHeight="1">
      <c r="B136" s="74"/>
    </row>
    <row r="137" ht="6" customHeight="1"/>
    <row r="237" ht="15">
      <c r="B237" s="267"/>
    </row>
    <row r="238" ht="30" customHeight="1"/>
    <row r="240" ht="15">
      <c r="B240" s="267"/>
    </row>
    <row r="241" ht="30" customHeight="1"/>
    <row r="243" ht="29.25" customHeight="1">
      <c r="B243" s="267"/>
    </row>
    <row r="248" ht="15">
      <c r="B248" s="267" t="s">
        <v>188</v>
      </c>
    </row>
    <row r="249" ht="12.75">
      <c r="B249" s="48" t="s">
        <v>23</v>
      </c>
    </row>
    <row r="250" ht="12.75">
      <c r="B250" s="48" t="s">
        <v>22</v>
      </c>
    </row>
    <row r="262" spans="2:6" ht="12.75">
      <c r="B262" s="74"/>
      <c r="C262" s="91"/>
      <c r="D262" s="91"/>
      <c r="E262" s="91"/>
      <c r="F262" s="91"/>
    </row>
    <row r="263" spans="2:6" ht="12.75">
      <c r="B263" s="74"/>
      <c r="C263" s="91"/>
      <c r="D263" s="91"/>
      <c r="E263" s="91"/>
      <c r="F263" s="91"/>
    </row>
    <row r="264" spans="2:6" ht="12.75">
      <c r="B264" s="74"/>
      <c r="C264" s="91"/>
      <c r="D264" s="91"/>
      <c r="E264" s="91"/>
      <c r="F264" s="91"/>
    </row>
    <row r="265" spans="2:6" ht="12.75">
      <c r="B265" s="74"/>
      <c r="C265" s="91"/>
      <c r="D265" s="91"/>
      <c r="E265" s="91"/>
      <c r="F265" s="91"/>
    </row>
    <row r="266" spans="2:6" ht="12.75">
      <c r="B266" s="74"/>
      <c r="C266" s="91"/>
      <c r="D266" s="91"/>
      <c r="E266" s="91"/>
      <c r="F266" s="91"/>
    </row>
    <row r="267" spans="2:6" ht="12.75">
      <c r="B267" s="74"/>
      <c r="C267" s="91"/>
      <c r="D267" s="91"/>
      <c r="E267" s="91"/>
      <c r="F267" s="91"/>
    </row>
    <row r="268" spans="2:6" ht="12.75">
      <c r="B268" s="74"/>
      <c r="C268" s="91"/>
      <c r="D268" s="91"/>
      <c r="E268" s="91"/>
      <c r="F268" s="91"/>
    </row>
    <row r="269" spans="2:6" ht="12.75">
      <c r="B269" s="74"/>
      <c r="C269" s="91"/>
      <c r="D269" s="91"/>
      <c r="E269" s="91"/>
      <c r="F269" s="91"/>
    </row>
    <row r="270" spans="2:6" ht="12.75">
      <c r="B270" s="74"/>
      <c r="C270" s="91"/>
      <c r="D270" s="91"/>
      <c r="E270" s="91"/>
      <c r="F270" s="91"/>
    </row>
    <row r="271" spans="2:6" ht="12.75">
      <c r="B271" s="74"/>
      <c r="C271" s="91"/>
      <c r="D271" s="91"/>
      <c r="E271" s="91"/>
      <c r="F271" s="91"/>
    </row>
    <row r="294" spans="2:6" ht="12.75">
      <c r="B294" s="67"/>
      <c r="C294" s="93"/>
      <c r="D294" s="93"/>
      <c r="E294" s="93"/>
      <c r="F294" s="93"/>
    </row>
  </sheetData>
  <mergeCells count="1">
    <mergeCell ref="B41:M42"/>
  </mergeCells>
  <printOptions/>
  <pageMargins left="0.69" right="0" top="0.29" bottom="0.26" header="0.29" footer="0.41"/>
  <pageSetup fitToHeight="1" fitToWidth="1" horizontalDpi="600" verticalDpi="600" orientation="landscape" paperSize="9" scale="84"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USER</cp:lastModifiedBy>
  <cp:lastPrinted>2010-09-20T03:11:53Z</cp:lastPrinted>
  <dcterms:created xsi:type="dcterms:W3CDTF">2003-10-30T07:33:29Z</dcterms:created>
  <dcterms:modified xsi:type="dcterms:W3CDTF">2010-09-28T05:31:52Z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-220103882</vt:i4>
  </property>
  <property fmtid="{D5CDD505-2E9C-101B-9397-08002B2CF9AE}" pid="3" name="_EmailSubject">
    <vt:lpwstr>PKHB Q4 FY2010</vt:lpwstr>
  </property>
  <property fmtid="{D5CDD505-2E9C-101B-9397-08002B2CF9AE}" pid="4" name="_AuthorEmail">
    <vt:lpwstr>shkoh@pohkong.com.my</vt:lpwstr>
  </property>
  <property fmtid="{D5CDD505-2E9C-101B-9397-08002B2CF9AE}" pid="5" name="_AuthorEmailDisplayName">
    <vt:lpwstr>KOH</vt:lpwstr>
  </property>
  <property fmtid="{D5CDD505-2E9C-101B-9397-08002B2CF9AE}" pid="6" name="_PreviousAdHocReviewCycleID">
    <vt:i4>632207056</vt:i4>
  </property>
  <property fmtid="{D5CDD505-2E9C-101B-9397-08002B2CF9AE}" pid="7" name="_ReviewingToolsShownOnce">
    <vt:lpwstr/>
  </property>
</Properties>
</file>